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AppData\Local\Temp\Rar$DIa11028.47121\"/>
    </mc:Choice>
  </mc:AlternateContent>
  <bookViews>
    <workbookView xWindow="120" yWindow="120" windowWidth="17115" windowHeight="8700"/>
  </bookViews>
  <sheets>
    <sheet name="7-11 лет Летняя площадка" sheetId="4" r:id="rId1"/>
    <sheet name="12-18 лет Летняя площадка" sheetId="5" r:id="rId2"/>
    <sheet name="Лист2" sheetId="2" r:id="rId3"/>
    <sheet name="Лист3" sheetId="3" r:id="rId4"/>
  </sheets>
  <calcPr calcId="162913"/>
</workbook>
</file>

<file path=xl/calcChain.xml><?xml version="1.0" encoding="utf-8"?>
<calcChain xmlns="http://schemas.openxmlformats.org/spreadsheetml/2006/main">
  <c r="E102" i="4" l="1"/>
  <c r="G102" i="4"/>
  <c r="D102" i="4"/>
  <c r="D76" i="4"/>
  <c r="E76" i="4"/>
  <c r="F76" i="4"/>
  <c r="G76" i="4"/>
  <c r="C76" i="4"/>
  <c r="E64" i="5"/>
  <c r="D64" i="5"/>
  <c r="C64" i="5"/>
  <c r="E64" i="4"/>
  <c r="D64" i="4"/>
  <c r="C64" i="4"/>
  <c r="E51" i="5"/>
  <c r="E51" i="4"/>
  <c r="E52" i="4" s="1"/>
  <c r="D51" i="4"/>
  <c r="D52" i="4" s="1"/>
  <c r="C76" i="5" l="1"/>
  <c r="C166" i="4"/>
  <c r="G166" i="5" l="1"/>
  <c r="F166" i="5"/>
  <c r="E166" i="5"/>
  <c r="D166" i="5"/>
  <c r="C166" i="5"/>
  <c r="G159" i="5"/>
  <c r="F159" i="5"/>
  <c r="E159" i="5"/>
  <c r="D159" i="5"/>
  <c r="C159" i="5"/>
  <c r="G89" i="5"/>
  <c r="F89" i="5"/>
  <c r="E89" i="5"/>
  <c r="D89" i="5"/>
  <c r="C89" i="5"/>
  <c r="G82" i="5"/>
  <c r="G90" i="5" s="1"/>
  <c r="F82" i="5"/>
  <c r="E82" i="5"/>
  <c r="D82" i="5"/>
  <c r="C82" i="5"/>
  <c r="C90" i="5" s="1"/>
  <c r="E167" i="5" l="1"/>
  <c r="E90" i="5"/>
  <c r="F90" i="5"/>
  <c r="D167" i="5"/>
  <c r="D90" i="5"/>
  <c r="F167" i="5"/>
  <c r="C167" i="5"/>
  <c r="G167" i="5"/>
  <c r="G166" i="4" l="1"/>
  <c r="F166" i="4"/>
  <c r="E166" i="4"/>
  <c r="D166" i="4"/>
  <c r="G159" i="4"/>
  <c r="G167" i="4" s="1"/>
  <c r="F159" i="4"/>
  <c r="F167" i="4" s="1"/>
  <c r="E159" i="4"/>
  <c r="E167" i="4" s="1"/>
  <c r="D159" i="4"/>
  <c r="D167" i="4" s="1"/>
  <c r="C159" i="4"/>
  <c r="C167" i="4" s="1"/>
  <c r="G89" i="4"/>
  <c r="F89" i="4"/>
  <c r="E89" i="4"/>
  <c r="D89" i="4"/>
  <c r="C89" i="4"/>
  <c r="G82" i="4"/>
  <c r="G90" i="4" s="1"/>
  <c r="F82" i="4"/>
  <c r="F90" i="4" s="1"/>
  <c r="E82" i="4"/>
  <c r="D82" i="4"/>
  <c r="D90" i="4" s="1"/>
  <c r="C82" i="4"/>
  <c r="C90" i="4" s="1"/>
  <c r="E90" i="4" l="1"/>
  <c r="D19" i="5"/>
  <c r="D26" i="5" s="1"/>
  <c r="E19" i="5"/>
  <c r="E26" i="5" s="1"/>
  <c r="F19" i="5"/>
  <c r="F26" i="5" s="1"/>
  <c r="D25" i="5"/>
  <c r="E25" i="5"/>
  <c r="F25" i="5"/>
  <c r="D31" i="5"/>
  <c r="D39" i="5" s="1"/>
  <c r="E31" i="5"/>
  <c r="F31" i="5"/>
  <c r="F39" i="5" s="1"/>
  <c r="D38" i="5"/>
  <c r="E38" i="5"/>
  <c r="F38" i="5"/>
  <c r="D44" i="5"/>
  <c r="E44" i="5"/>
  <c r="E52" i="5" s="1"/>
  <c r="F44" i="5"/>
  <c r="F46" i="5"/>
  <c r="F51" i="5" s="1"/>
  <c r="D51" i="5"/>
  <c r="D52" i="5" s="1"/>
  <c r="D57" i="5"/>
  <c r="D65" i="5" s="1"/>
  <c r="E57" i="5"/>
  <c r="E65" i="5" s="1"/>
  <c r="F57" i="5"/>
  <c r="F59" i="5"/>
  <c r="F64" i="5" s="1"/>
  <c r="F65" i="5" s="1"/>
  <c r="D70" i="5"/>
  <c r="E70" i="5"/>
  <c r="F70" i="5"/>
  <c r="D76" i="5"/>
  <c r="E76" i="5"/>
  <c r="F76" i="5"/>
  <c r="D95" i="5"/>
  <c r="E95" i="5"/>
  <c r="F95" i="5"/>
  <c r="F97" i="5"/>
  <c r="F102" i="5" s="1"/>
  <c r="F103" i="5" s="1"/>
  <c r="D102" i="5"/>
  <c r="D103" i="5" s="1"/>
  <c r="E102" i="5"/>
  <c r="E103" i="5" s="1"/>
  <c r="D108" i="5"/>
  <c r="E108" i="5"/>
  <c r="F108" i="5"/>
  <c r="D114" i="5"/>
  <c r="E114" i="5"/>
  <c r="F114" i="5"/>
  <c r="D120" i="5"/>
  <c r="E120" i="5"/>
  <c r="F120" i="5"/>
  <c r="F122" i="5"/>
  <c r="F127" i="5" s="1"/>
  <c r="D127" i="5"/>
  <c r="D128" i="5" s="1"/>
  <c r="E127" i="5"/>
  <c r="E128" i="5" s="1"/>
  <c r="D133" i="5"/>
  <c r="E133" i="5"/>
  <c r="F133" i="5"/>
  <c r="F135" i="5"/>
  <c r="F140" i="5" s="1"/>
  <c r="D140" i="5"/>
  <c r="D141" i="5" s="1"/>
  <c r="E140" i="5"/>
  <c r="E141" i="5" s="1"/>
  <c r="D146" i="5"/>
  <c r="E146" i="5"/>
  <c r="F146" i="5"/>
  <c r="D153" i="5"/>
  <c r="D173" i="5" s="1"/>
  <c r="E153" i="5"/>
  <c r="F153" i="5"/>
  <c r="F172" i="5" l="1"/>
  <c r="F173" i="5"/>
  <c r="E172" i="5"/>
  <c r="E173" i="5"/>
  <c r="D172" i="5"/>
  <c r="F52" i="5"/>
  <c r="E77" i="5"/>
  <c r="E39" i="5"/>
  <c r="F77" i="5"/>
  <c r="D115" i="5"/>
  <c r="D77" i="5"/>
  <c r="F115" i="5"/>
  <c r="F128" i="5"/>
  <c r="E115" i="5"/>
  <c r="F141" i="5"/>
  <c r="F154" i="5"/>
  <c r="E154" i="5"/>
  <c r="D154" i="5"/>
  <c r="E168" i="5" l="1"/>
  <c r="E169" i="5" s="1"/>
  <c r="D168" i="5"/>
  <c r="D169" i="5" s="1"/>
  <c r="F168" i="5"/>
  <c r="F169" i="5" s="1"/>
  <c r="G153" i="5"/>
  <c r="C153" i="5"/>
  <c r="G146" i="5"/>
  <c r="C146" i="5"/>
  <c r="G140" i="5"/>
  <c r="C140" i="5"/>
  <c r="G133" i="5"/>
  <c r="C133" i="5"/>
  <c r="C141" i="5" s="1"/>
  <c r="G127" i="5"/>
  <c r="C127" i="5"/>
  <c r="G120" i="5"/>
  <c r="C120" i="5"/>
  <c r="G114" i="5"/>
  <c r="C114" i="5"/>
  <c r="G108" i="5"/>
  <c r="C108" i="5"/>
  <c r="G102" i="5"/>
  <c r="G103" i="5" s="1"/>
  <c r="C102" i="5"/>
  <c r="G95" i="5"/>
  <c r="C95" i="5"/>
  <c r="G76" i="5"/>
  <c r="G70" i="5"/>
  <c r="C70" i="5"/>
  <c r="C77" i="5" s="1"/>
  <c r="G59" i="5"/>
  <c r="G64" i="5" s="1"/>
  <c r="G57" i="5"/>
  <c r="C57" i="5"/>
  <c r="G46" i="5"/>
  <c r="G51" i="5" s="1"/>
  <c r="C51" i="5"/>
  <c r="C52" i="5" s="1"/>
  <c r="G44" i="5"/>
  <c r="C44" i="5"/>
  <c r="G38" i="5"/>
  <c r="C38" i="5"/>
  <c r="G31" i="5"/>
  <c r="C31" i="5"/>
  <c r="G25" i="5"/>
  <c r="C25" i="5"/>
  <c r="G19" i="5"/>
  <c r="C19" i="5"/>
  <c r="D153" i="4"/>
  <c r="E153" i="4"/>
  <c r="F153" i="4"/>
  <c r="G153" i="4"/>
  <c r="C153" i="4"/>
  <c r="D146" i="4"/>
  <c r="E146" i="4"/>
  <c r="F146" i="4"/>
  <c r="G146" i="4"/>
  <c r="C146" i="4"/>
  <c r="E140" i="4"/>
  <c r="G140" i="4"/>
  <c r="D140" i="4"/>
  <c r="C140" i="4"/>
  <c r="F135" i="4"/>
  <c r="F140" i="4" s="1"/>
  <c r="D133" i="4"/>
  <c r="E133" i="4"/>
  <c r="F133" i="4"/>
  <c r="G133" i="4"/>
  <c r="C133" i="4"/>
  <c r="E127" i="4"/>
  <c r="C127" i="4"/>
  <c r="G127" i="4"/>
  <c r="F122" i="4"/>
  <c r="F127" i="4" s="1"/>
  <c r="D127" i="4"/>
  <c r="D120" i="4"/>
  <c r="E120" i="4"/>
  <c r="E128" i="4" s="1"/>
  <c r="F120" i="4"/>
  <c r="F128" i="4" s="1"/>
  <c r="G120" i="4"/>
  <c r="C120" i="4"/>
  <c r="C128" i="4" s="1"/>
  <c r="D114" i="4"/>
  <c r="E114" i="4"/>
  <c r="F114" i="4"/>
  <c r="G114" i="4"/>
  <c r="C114" i="4"/>
  <c r="D108" i="4"/>
  <c r="E108" i="4"/>
  <c r="F108" i="4"/>
  <c r="G108" i="4"/>
  <c r="C108" i="4"/>
  <c r="C102" i="4"/>
  <c r="F97" i="4"/>
  <c r="F102" i="4" s="1"/>
  <c r="D95" i="4"/>
  <c r="D103" i="4" s="1"/>
  <c r="E95" i="4"/>
  <c r="E103" i="4" s="1"/>
  <c r="F95" i="4"/>
  <c r="G95" i="4"/>
  <c r="G103" i="4" s="1"/>
  <c r="C95" i="4"/>
  <c r="C103" i="4" s="1"/>
  <c r="D70" i="4"/>
  <c r="E70" i="4"/>
  <c r="F70" i="4"/>
  <c r="G70" i="4"/>
  <c r="C70" i="4"/>
  <c r="G46" i="4"/>
  <c r="G51" i="4" s="1"/>
  <c r="G52" i="4" s="1"/>
  <c r="F46" i="4"/>
  <c r="F51" i="4" s="1"/>
  <c r="F52" i="4" s="1"/>
  <c r="G59" i="4"/>
  <c r="G64" i="4" s="1"/>
  <c r="F59" i="4"/>
  <c r="F64" i="4" s="1"/>
  <c r="D57" i="4"/>
  <c r="D65" i="4" s="1"/>
  <c r="E57" i="4"/>
  <c r="E65" i="4" s="1"/>
  <c r="F57" i="4"/>
  <c r="F65" i="4" s="1"/>
  <c r="G57" i="4"/>
  <c r="C57" i="4"/>
  <c r="C65" i="4" s="1"/>
  <c r="C51" i="4"/>
  <c r="C52" i="4" s="1"/>
  <c r="G173" i="5" l="1"/>
  <c r="G65" i="5"/>
  <c r="C172" i="5"/>
  <c r="F103" i="4"/>
  <c r="G128" i="4"/>
  <c r="E141" i="4"/>
  <c r="G52" i="5"/>
  <c r="G172" i="5"/>
  <c r="G65" i="4"/>
  <c r="C141" i="4"/>
  <c r="C26" i="5"/>
  <c r="C39" i="5"/>
  <c r="C65" i="5"/>
  <c r="C103" i="5"/>
  <c r="C128" i="5"/>
  <c r="C154" i="5"/>
  <c r="C168" i="5" s="1"/>
  <c r="C169" i="5" s="1"/>
  <c r="C173" i="5"/>
  <c r="G77" i="4"/>
  <c r="E77" i="4"/>
  <c r="C115" i="4"/>
  <c r="F115" i="4"/>
  <c r="D115" i="4"/>
  <c r="D128" i="4"/>
  <c r="F141" i="4"/>
  <c r="D141" i="4"/>
  <c r="C154" i="4"/>
  <c r="F154" i="4"/>
  <c r="D154" i="4"/>
  <c r="C77" i="4"/>
  <c r="F77" i="4"/>
  <c r="D77" i="4"/>
  <c r="G115" i="4"/>
  <c r="E115" i="4"/>
  <c r="G141" i="4"/>
  <c r="G154" i="4"/>
  <c r="E154" i="4"/>
  <c r="G26" i="5"/>
  <c r="G39" i="5"/>
  <c r="G77" i="5"/>
  <c r="G115" i="5"/>
  <c r="G128" i="5"/>
  <c r="G141" i="5"/>
  <c r="G154" i="5"/>
  <c r="C115" i="5"/>
  <c r="G168" i="5" l="1"/>
  <c r="G169" i="5" s="1"/>
  <c r="D38" i="4"/>
  <c r="E38" i="4"/>
  <c r="F38" i="4"/>
  <c r="G38" i="4"/>
  <c r="C38" i="4"/>
  <c r="D31" i="4"/>
  <c r="D39" i="4" s="1"/>
  <c r="D168" i="4" s="1"/>
  <c r="E31" i="4"/>
  <c r="F31" i="4"/>
  <c r="F39" i="4" s="1"/>
  <c r="G31" i="4"/>
  <c r="C31" i="4"/>
  <c r="C39" i="4" s="1"/>
  <c r="C168" i="4" s="1"/>
  <c r="D25" i="4"/>
  <c r="E25" i="4"/>
  <c r="F25" i="4"/>
  <c r="G25" i="4"/>
  <c r="C25" i="4"/>
  <c r="D19" i="4"/>
  <c r="D26" i="4" s="1"/>
  <c r="E19" i="4"/>
  <c r="F19" i="4"/>
  <c r="F26" i="4" s="1"/>
  <c r="G19" i="4"/>
  <c r="C19" i="4"/>
  <c r="C26" i="4" s="1"/>
  <c r="F168" i="4" l="1"/>
  <c r="G26" i="4"/>
  <c r="E26" i="4"/>
  <c r="G39" i="4"/>
  <c r="E39" i="4"/>
  <c r="E168" i="4" s="1"/>
  <c r="G176" i="4"/>
  <c r="E176" i="4"/>
  <c r="C177" i="4"/>
  <c r="F177" i="4"/>
  <c r="D177" i="4"/>
  <c r="C176" i="4"/>
  <c r="F176" i="4"/>
  <c r="D176" i="4"/>
  <c r="G177" i="4"/>
  <c r="E177" i="4"/>
  <c r="C169" i="4"/>
  <c r="F169" i="4"/>
  <c r="D169" i="4"/>
  <c r="G168" i="4" l="1"/>
  <c r="E169" i="4"/>
  <c r="G169" i="4"/>
</calcChain>
</file>

<file path=xl/sharedStrings.xml><?xml version="1.0" encoding="utf-8"?>
<sst xmlns="http://schemas.openxmlformats.org/spreadsheetml/2006/main" count="474" uniqueCount="116">
  <si>
    <t>Прием пищи</t>
  </si>
  <si>
    <t>Наименование блюда</t>
  </si>
  <si>
    <t>№ рецептуры</t>
  </si>
  <si>
    <t>Вес блюда</t>
  </si>
  <si>
    <t>Возрастная категория:</t>
  </si>
  <si>
    <t>Пищевые вещества</t>
  </si>
  <si>
    <t>Энергетическая ценность</t>
  </si>
  <si>
    <t>Белки</t>
  </si>
  <si>
    <t>Жиры</t>
  </si>
  <si>
    <t>Углеводы</t>
  </si>
  <si>
    <t>Меню приготавливаемых блюд</t>
  </si>
  <si>
    <t>7-11 лет Летняя площадка</t>
  </si>
  <si>
    <t>День 1 Неделя 1</t>
  </si>
  <si>
    <t>ЗАВТРАК</t>
  </si>
  <si>
    <t>Каша рисовая молочная жидкая</t>
  </si>
  <si>
    <t>Булочка школьная</t>
  </si>
  <si>
    <t>Чай с сахаром</t>
  </si>
  <si>
    <t>ИТОГО ЗА ЗАВТРАК</t>
  </si>
  <si>
    <t>ОБЕД</t>
  </si>
  <si>
    <t>Свекольник</t>
  </si>
  <si>
    <t>Ризотто со свининой и овощами</t>
  </si>
  <si>
    <t>Компот из смеси сухофруктов</t>
  </si>
  <si>
    <t>Хлеб ржаной</t>
  </si>
  <si>
    <t>Хлеб пшеничный</t>
  </si>
  <si>
    <t>ИТОГО ЗА ОБЕД</t>
  </si>
  <si>
    <t>ИТОГО ЗА ДЕНЬ:</t>
  </si>
  <si>
    <t>День 2</t>
  </si>
  <si>
    <t>Запеканка из творога (с соусом)</t>
  </si>
  <si>
    <t>Булочка домашняя</t>
  </si>
  <si>
    <t>Чай с лимоном</t>
  </si>
  <si>
    <t>Суп картофельный с макаронными изделиями на курином бульоне</t>
  </si>
  <si>
    <t>Курица в соусе томатном</t>
  </si>
  <si>
    <t>Каша пшеничная рассыпчатая</t>
  </si>
  <si>
    <t>512.1</t>
  </si>
  <si>
    <t>Компот из кураги</t>
  </si>
  <si>
    <t>День 3</t>
  </si>
  <si>
    <t>Каша манная вязкая</t>
  </si>
  <si>
    <t>Плюшка новомосковская</t>
  </si>
  <si>
    <t>144.1</t>
  </si>
  <si>
    <t>Суп картофельный с бобовыми вегетарианский</t>
  </si>
  <si>
    <t>345.1</t>
  </si>
  <si>
    <t>Котлеты рыбные с соусом</t>
  </si>
  <si>
    <t>Макаронные изделия отварные</t>
  </si>
  <si>
    <t>Напиток из шиповника</t>
  </si>
  <si>
    <t>День 4</t>
  </si>
  <si>
    <t>Каша из хлопьев овсяных "Геркулес" жидкая</t>
  </si>
  <si>
    <t>142.3</t>
  </si>
  <si>
    <t>Щи из свежей капусты с картофелем на курином бульоне</t>
  </si>
  <si>
    <t>412.1</t>
  </si>
  <si>
    <t>Котлеты куриные, припущенные с соусом</t>
  </si>
  <si>
    <t>Рис отварной</t>
  </si>
  <si>
    <t>День 5</t>
  </si>
  <si>
    <t>Каша пшенная молочная жидкая</t>
  </si>
  <si>
    <t>134.1</t>
  </si>
  <si>
    <t>Рассольник ленинградский на курином бульоне</t>
  </si>
  <si>
    <t>Рагу из птицы</t>
  </si>
  <si>
    <t>РЦ 10.86.</t>
  </si>
  <si>
    <t>Напиток  витаминизированный</t>
  </si>
  <si>
    <t>128.1</t>
  </si>
  <si>
    <t>Борщ с капустой и картофелем вегетарианский со сметаной</t>
  </si>
  <si>
    <t>Оладьи из печени по-кунцевски</t>
  </si>
  <si>
    <t>Омлет с зеленым горошком</t>
  </si>
  <si>
    <t>Суп-лапша на курином бульоне</t>
  </si>
  <si>
    <t>Плов из отварной птицы</t>
  </si>
  <si>
    <t>День 8</t>
  </si>
  <si>
    <t>Булочка ванильная</t>
  </si>
  <si>
    <t>345.2</t>
  </si>
  <si>
    <t>Биточки рыбные с соусом</t>
  </si>
  <si>
    <t>Каша гречневая рассыпчатая</t>
  </si>
  <si>
    <t>День 9</t>
  </si>
  <si>
    <t>412.2</t>
  </si>
  <si>
    <t>Шницели куриные, припущенные с соусом</t>
  </si>
  <si>
    <t>День 10</t>
  </si>
  <si>
    <t>Макаронные изделия, запеченные с сыром</t>
  </si>
  <si>
    <t>195.1</t>
  </si>
  <si>
    <t>Рагу из овощей</t>
  </si>
  <si>
    <t>ИТОГО ЗА ВЕСЬ ПЕРИОД:</t>
  </si>
  <si>
    <t>СРЕДНЕЕ ЗНАЧЕНИЕ ЗА ПЕРИОД:</t>
  </si>
  <si>
    <t>СОГЛАСОВАНО</t>
  </si>
  <si>
    <t>(должность)</t>
  </si>
  <si>
    <t>(ФИО)</t>
  </si>
  <si>
    <t>(дата)</t>
  </si>
  <si>
    <t>УТВЕРЖДАЮ</t>
  </si>
  <si>
    <t>12-18 лет Летняя площадка</t>
  </si>
  <si>
    <t>90/20</t>
  </si>
  <si>
    <t>100/20</t>
  </si>
  <si>
    <t>Норма среднее значение СанПиН 2.3/2.4.3590-20 Приложение N 10 Таблица 1, Таблица 3</t>
  </si>
  <si>
    <t xml:space="preserve">Выход, гр </t>
  </si>
  <si>
    <t xml:space="preserve">завтрак 20-30% </t>
  </si>
  <si>
    <t>15,4-19,3</t>
  </si>
  <si>
    <t>15,8-19,8</t>
  </si>
  <si>
    <t>67-83,8</t>
  </si>
  <si>
    <t>470-587,5</t>
  </si>
  <si>
    <t>обед  30-35%</t>
  </si>
  <si>
    <t>23,1-26,9</t>
  </si>
  <si>
    <t>23,7-27,7</t>
  </si>
  <si>
    <t>100,5-117,3</t>
  </si>
  <si>
    <t>705-822,5</t>
  </si>
  <si>
    <t>полдник 10-15%</t>
  </si>
  <si>
    <t>7,7-11,4</t>
  </si>
  <si>
    <t>7,9-11,9</t>
  </si>
  <si>
    <t>33,5-50,3</t>
  </si>
  <si>
    <t>235-352,5</t>
  </si>
  <si>
    <t xml:space="preserve">завтрак </t>
  </si>
  <si>
    <t>обед</t>
  </si>
  <si>
    <t>День 6</t>
  </si>
  <si>
    <t>Капуста тушеная</t>
  </si>
  <si>
    <t xml:space="preserve">Суп картофельный с клецками на курином бульоне </t>
  </si>
  <si>
    <t>146.1</t>
  </si>
  <si>
    <t>День 7  Неделя 2</t>
  </si>
  <si>
    <t>День 11</t>
  </si>
  <si>
    <t>День 12</t>
  </si>
  <si>
    <t>Суп картофельный с клецками вегетарианский</t>
  </si>
  <si>
    <t>Рыба, тушенная в томатном соусе с овощами</t>
  </si>
  <si>
    <t xml:space="preserve">Среднее значение за период </t>
  </si>
  <si>
    <t>Фрукт свежий, сезонный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</si>
</sst>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1" fontId="1" fillId="0" borderId="0" xfId="0" applyNumberFormat="1" applyFont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Border="1" applyAlignment="1">
      <alignment wrapText="1"/>
    </xf>
    <xf numFmtId="0" fontId="0" fillId="0" borderId="0" xfId="0" applyBorder="1"/>
    <xf numFmtId="0" fontId="1" fillId="0" borderId="0" xfId="0" applyFont="1" applyBorder="1"/>
    <xf numFmtId="0" fontId="0" fillId="0" borderId="6" xfId="0" applyBorder="1" applyAlignment="1">
      <alignment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3" xfId="0" applyFont="1" applyBorder="1" applyAlignment="1">
      <alignment horizontal="center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11" xfId="0" applyFont="1" applyBorder="1" applyAlignment="1">
      <alignment horizontal="right" wrapText="1"/>
    </xf>
    <xf numFmtId="0" fontId="4" fillId="0" borderId="20" xfId="0" applyFont="1" applyBorder="1" applyAlignment="1">
      <alignment horizontal="right" wrapText="1"/>
    </xf>
    <xf numFmtId="0" fontId="3" fillId="0" borderId="0" xfId="0" applyFont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15" xfId="0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1" fillId="0" borderId="12" xfId="0" applyFont="1" applyFill="1" applyBorder="1" applyAlignment="1">
      <alignment wrapText="1"/>
    </xf>
    <xf numFmtId="0" fontId="0" fillId="0" borderId="3" xfId="0" applyFill="1" applyBorder="1" applyAlignment="1">
      <alignment horizontal="center"/>
    </xf>
    <xf numFmtId="2" fontId="1" fillId="0" borderId="5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wrapText="1"/>
    </xf>
    <xf numFmtId="0" fontId="0" fillId="0" borderId="14" xfId="0" applyFill="1" applyBorder="1" applyAlignment="1">
      <alignment horizontal="right" wrapText="1"/>
    </xf>
    <xf numFmtId="0" fontId="0" fillId="0" borderId="6" xfId="0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Fill="1" applyBorder="1" applyAlignment="1">
      <alignment horizontal="right" wrapText="1"/>
    </xf>
    <xf numFmtId="0" fontId="0" fillId="0" borderId="1" xfId="0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/>
    </xf>
    <xf numFmtId="0" fontId="0" fillId="0" borderId="6" xfId="0" applyFill="1" applyBorder="1" applyAlignment="1">
      <alignment horizontal="right" wrapText="1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0" fillId="0" borderId="11" xfId="0" applyNumberForma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2" fontId="0" fillId="0" borderId="20" xfId="0" applyNumberForma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center"/>
    </xf>
    <xf numFmtId="2" fontId="1" fillId="0" borderId="0" xfId="0" applyNumberFormat="1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164" fontId="1" fillId="0" borderId="1" xfId="0" applyNumberFormat="1" applyFont="1" applyBorder="1" applyAlignment="1">
      <alignment horizontal="center"/>
    </xf>
    <xf numFmtId="1" fontId="0" fillId="0" borderId="6" xfId="0" applyNumberFormat="1" applyFill="1" applyBorder="1" applyAlignment="1">
      <alignment horizontal="center"/>
    </xf>
    <xf numFmtId="0" fontId="1" fillId="0" borderId="32" xfId="0" applyFon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vertical="top" wrapText="1"/>
    </xf>
    <xf numFmtId="0" fontId="1" fillId="0" borderId="12" xfId="0" applyFont="1" applyFill="1" applyBorder="1" applyAlignment="1">
      <alignment horizontal="center" vertical="center" wrapText="1"/>
    </xf>
    <xf numFmtId="2" fontId="1" fillId="0" borderId="31" xfId="0" applyNumberFormat="1" applyFont="1" applyBorder="1" applyAlignment="1">
      <alignment horizontal="center"/>
    </xf>
    <xf numFmtId="2" fontId="1" fillId="0" borderId="3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0" fillId="0" borderId="6" xfId="0" applyFill="1" applyBorder="1" applyAlignment="1">
      <alignment wrapText="1"/>
    </xf>
    <xf numFmtId="0" fontId="0" fillId="0" borderId="6" xfId="0" applyNumberFormat="1" applyFill="1" applyBorder="1" applyAlignment="1">
      <alignment horizontal="center"/>
    </xf>
    <xf numFmtId="0" fontId="0" fillId="0" borderId="15" xfId="0" applyNumberFormat="1" applyFill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4" xfId="0" applyFont="1" applyBorder="1" applyAlignment="1">
      <alignment horizontal="left" vertical="top"/>
    </xf>
    <xf numFmtId="1" fontId="1" fillId="0" borderId="4" xfId="0" applyNumberFormat="1" applyFont="1" applyBorder="1" applyAlignment="1">
      <alignment horizontal="left" vertical="top" wrapText="1"/>
    </xf>
    <xf numFmtId="1" fontId="1" fillId="0" borderId="8" xfId="0" applyNumberFormat="1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1" fillId="0" borderId="12" xfId="0" applyFont="1" applyBorder="1"/>
    <xf numFmtId="0" fontId="1" fillId="0" borderId="3" xfId="0" applyFont="1" applyBorder="1"/>
    <xf numFmtId="0" fontId="1" fillId="0" borderId="13" xfId="0" applyFont="1" applyBorder="1"/>
    <xf numFmtId="0" fontId="1" fillId="0" borderId="6" xfId="0" applyFont="1" applyBorder="1" applyAlignment="1">
      <alignment horizontal="left" vertical="top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24" xfId="0" applyFont="1" applyBorder="1" applyAlignment="1">
      <alignment horizontal="left" vertical="top"/>
    </xf>
    <xf numFmtId="0" fontId="1" fillId="0" borderId="22" xfId="0" applyFont="1" applyBorder="1" applyAlignment="1">
      <alignment horizontal="left" vertical="top"/>
    </xf>
    <xf numFmtId="0" fontId="1" fillId="0" borderId="25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26" xfId="0" applyFont="1" applyBorder="1" applyAlignment="1">
      <alignment horizontal="left" vertical="top"/>
    </xf>
    <xf numFmtId="0" fontId="1" fillId="0" borderId="27" xfId="0" applyFont="1" applyBorder="1" applyAlignment="1">
      <alignment horizontal="left" vertical="top"/>
    </xf>
    <xf numFmtId="0" fontId="1" fillId="0" borderId="28" xfId="0" applyFont="1" applyBorder="1" applyAlignment="1">
      <alignment horizontal="left" vertical="top"/>
    </xf>
    <xf numFmtId="0" fontId="1" fillId="0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29" xfId="0" applyFont="1" applyBorder="1" applyAlignment="1">
      <alignment horizontal="left" vertical="top"/>
    </xf>
    <xf numFmtId="0" fontId="1" fillId="0" borderId="30" xfId="0" applyFont="1" applyBorder="1" applyAlignment="1">
      <alignment horizontal="left" vertical="top"/>
    </xf>
    <xf numFmtId="0" fontId="1" fillId="0" borderId="0" xfId="0" applyFont="1" applyAlignment="1">
      <alignment horizontal="left" vertical="top" wrapText="1"/>
    </xf>
    <xf numFmtId="2" fontId="1" fillId="0" borderId="21" xfId="0" applyNumberFormat="1" applyFont="1" applyFill="1" applyBorder="1" applyAlignment="1">
      <alignment horizontal="center" vertical="center" wrapText="1"/>
    </xf>
    <xf numFmtId="2" fontId="1" fillId="0" borderId="22" xfId="0" applyNumberFormat="1" applyFont="1" applyFill="1" applyBorder="1" applyAlignment="1">
      <alignment horizontal="center" vertical="center" wrapText="1"/>
    </xf>
    <xf numFmtId="2" fontId="1" fillId="0" borderId="23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1" fillId="0" borderId="31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7"/>
  <sheetViews>
    <sheetView tabSelected="1" view="pageBreakPreview" topLeftCell="A126" zoomScale="60" zoomScaleNormal="100" workbookViewId="0">
      <selection activeCell="G167" sqref="G167"/>
    </sheetView>
  </sheetViews>
  <sheetFormatPr defaultRowHeight="12.75" x14ac:dyDescent="0.2"/>
  <cols>
    <col min="1" max="1" width="13" style="10" customWidth="1"/>
    <col min="2" max="2" width="41.7109375" style="7" customWidth="1"/>
    <col min="3" max="3" width="10.7109375" style="18" customWidth="1"/>
    <col min="4" max="6" width="10.7109375" style="54" customWidth="1"/>
    <col min="7" max="7" width="17" style="55" customWidth="1"/>
    <col min="8" max="8" width="15.7109375" style="18" customWidth="1"/>
    <col min="9" max="11" width="7.7109375" customWidth="1"/>
  </cols>
  <sheetData>
    <row r="1" spans="1:8" x14ac:dyDescent="0.2">
      <c r="B1" s="24" t="s">
        <v>78</v>
      </c>
      <c r="H1" s="28" t="s">
        <v>82</v>
      </c>
    </row>
    <row r="2" spans="1:8" x14ac:dyDescent="0.2">
      <c r="B2" s="11"/>
      <c r="F2" s="56"/>
      <c r="G2" s="57"/>
      <c r="H2" s="19"/>
    </row>
    <row r="3" spans="1:8" x14ac:dyDescent="0.2">
      <c r="B3" s="26" t="s">
        <v>79</v>
      </c>
      <c r="F3" s="58"/>
      <c r="G3" s="59"/>
      <c r="H3" s="29" t="s">
        <v>79</v>
      </c>
    </row>
    <row r="4" spans="1:8" x14ac:dyDescent="0.2">
      <c r="B4" s="27" t="s">
        <v>80</v>
      </c>
      <c r="F4" s="60"/>
      <c r="G4" s="61"/>
      <c r="H4" s="30" t="s">
        <v>80</v>
      </c>
    </row>
    <row r="5" spans="1:8" x14ac:dyDescent="0.2">
      <c r="B5" s="25" t="s">
        <v>81</v>
      </c>
      <c r="H5" s="31" t="s">
        <v>81</v>
      </c>
    </row>
    <row r="9" spans="1:8" s="1" customFormat="1" x14ac:dyDescent="0.2">
      <c r="A9" s="98" t="s">
        <v>10</v>
      </c>
      <c r="B9" s="99"/>
      <c r="C9" s="99"/>
      <c r="D9" s="99"/>
      <c r="E9" s="99"/>
      <c r="F9" s="99"/>
      <c r="G9" s="99"/>
      <c r="H9" s="99"/>
    </row>
    <row r="10" spans="1:8" s="1" customFormat="1" x14ac:dyDescent="0.2">
      <c r="A10" s="8"/>
      <c r="C10" s="2"/>
      <c r="D10" s="62"/>
      <c r="E10" s="62"/>
      <c r="F10" s="62"/>
      <c r="G10" s="63"/>
      <c r="H10" s="3"/>
    </row>
    <row r="11" spans="1:8" s="1" customFormat="1" ht="26.25" customHeight="1" x14ac:dyDescent="0.2">
      <c r="A11" s="8" t="s">
        <v>4</v>
      </c>
      <c r="B11" s="1" t="s">
        <v>11</v>
      </c>
      <c r="C11" s="2"/>
      <c r="D11" s="62"/>
      <c r="E11" s="62"/>
      <c r="F11" s="62"/>
      <c r="G11" s="63"/>
      <c r="H11" s="3"/>
    </row>
    <row r="12" spans="1:8" s="1" customFormat="1" ht="13.5" thickBot="1" x14ac:dyDescent="0.25">
      <c r="A12" s="9"/>
      <c r="C12" s="2"/>
      <c r="D12" s="62"/>
      <c r="E12" s="62"/>
      <c r="F12" s="62"/>
      <c r="G12" s="63"/>
      <c r="H12" s="3"/>
    </row>
    <row r="13" spans="1:8" s="4" customFormat="1" ht="33" customHeight="1" x14ac:dyDescent="0.2">
      <c r="A13" s="89" t="s">
        <v>0</v>
      </c>
      <c r="B13" s="91" t="s">
        <v>1</v>
      </c>
      <c r="C13" s="93" t="s">
        <v>3</v>
      </c>
      <c r="D13" s="95" t="s">
        <v>5</v>
      </c>
      <c r="E13" s="95"/>
      <c r="F13" s="95"/>
      <c r="G13" s="104" t="s">
        <v>6</v>
      </c>
      <c r="H13" s="96" t="s">
        <v>2</v>
      </c>
    </row>
    <row r="14" spans="1:8" s="5" customFormat="1" ht="13.5" thickBot="1" x14ac:dyDescent="0.25">
      <c r="A14" s="90"/>
      <c r="B14" s="92"/>
      <c r="C14" s="94"/>
      <c r="D14" s="64" t="s">
        <v>7</v>
      </c>
      <c r="E14" s="64" t="s">
        <v>8</v>
      </c>
      <c r="F14" s="64" t="s">
        <v>9</v>
      </c>
      <c r="G14" s="105"/>
      <c r="H14" s="97"/>
    </row>
    <row r="15" spans="1:8" s="6" customFormat="1" x14ac:dyDescent="0.2">
      <c r="A15" s="100" t="s">
        <v>12</v>
      </c>
      <c r="B15" s="101"/>
      <c r="C15" s="101"/>
      <c r="D15" s="101"/>
      <c r="E15" s="101"/>
      <c r="F15" s="101"/>
      <c r="G15" s="101"/>
      <c r="H15" s="102"/>
    </row>
    <row r="16" spans="1:8" x14ac:dyDescent="0.2">
      <c r="A16" s="88" t="s">
        <v>13</v>
      </c>
      <c r="B16" s="14" t="s">
        <v>14</v>
      </c>
      <c r="C16" s="37">
        <v>200</v>
      </c>
      <c r="D16" s="45">
        <v>5.64</v>
      </c>
      <c r="E16" s="45">
        <v>7.16</v>
      </c>
      <c r="F16" s="45">
        <v>33.42</v>
      </c>
      <c r="G16" s="44">
        <v>220.62</v>
      </c>
      <c r="H16" s="38">
        <v>268</v>
      </c>
    </row>
    <row r="17" spans="1:8" x14ac:dyDescent="0.2">
      <c r="A17" s="88"/>
      <c r="B17" s="14" t="s">
        <v>15</v>
      </c>
      <c r="C17" s="37">
        <v>100</v>
      </c>
      <c r="D17" s="45">
        <v>7.63</v>
      </c>
      <c r="E17" s="45">
        <v>6.47</v>
      </c>
      <c r="F17" s="45">
        <v>40</v>
      </c>
      <c r="G17" s="44">
        <v>276.37</v>
      </c>
      <c r="H17" s="38">
        <v>574</v>
      </c>
    </row>
    <row r="18" spans="1:8" x14ac:dyDescent="0.2">
      <c r="A18" s="88"/>
      <c r="B18" s="14" t="s">
        <v>16</v>
      </c>
      <c r="C18" s="37">
        <v>200</v>
      </c>
      <c r="D18" s="45">
        <v>0.2</v>
      </c>
      <c r="E18" s="45">
        <v>0</v>
      </c>
      <c r="F18" s="45">
        <v>7.02</v>
      </c>
      <c r="G18" s="44">
        <v>28.46</v>
      </c>
      <c r="H18" s="38">
        <v>493</v>
      </c>
    </row>
    <row r="19" spans="1:8" s="6" customFormat="1" x14ac:dyDescent="0.2">
      <c r="A19" s="88" t="s">
        <v>17</v>
      </c>
      <c r="B19" s="103"/>
      <c r="C19" s="15">
        <f>SUM(C16:C18)</f>
        <v>500</v>
      </c>
      <c r="D19" s="65">
        <f>SUM(D16:D18)</f>
        <v>13.469999999999999</v>
      </c>
      <c r="E19" s="65">
        <f>SUM(E16:E18)</f>
        <v>13.629999999999999</v>
      </c>
      <c r="F19" s="65">
        <f>SUM(F16:F18)</f>
        <v>80.44</v>
      </c>
      <c r="G19" s="65">
        <f>SUM(G16:G18)</f>
        <v>525.45000000000005</v>
      </c>
      <c r="H19" s="33"/>
    </row>
    <row r="20" spans="1:8" x14ac:dyDescent="0.2">
      <c r="A20" s="88" t="s">
        <v>18</v>
      </c>
      <c r="B20" s="14" t="s">
        <v>19</v>
      </c>
      <c r="C20" s="37">
        <v>200</v>
      </c>
      <c r="D20" s="45">
        <v>1.8</v>
      </c>
      <c r="E20" s="45">
        <v>5.28</v>
      </c>
      <c r="F20" s="45">
        <v>13.54</v>
      </c>
      <c r="G20" s="44">
        <v>87.08</v>
      </c>
      <c r="H20" s="38">
        <v>131</v>
      </c>
    </row>
    <row r="21" spans="1:8" x14ac:dyDescent="0.2">
      <c r="A21" s="88"/>
      <c r="B21" s="14" t="s">
        <v>20</v>
      </c>
      <c r="C21" s="37">
        <v>240</v>
      </c>
      <c r="D21" s="45">
        <v>11.64</v>
      </c>
      <c r="E21" s="45">
        <v>20.38</v>
      </c>
      <c r="F21" s="45">
        <v>65.819999999999993</v>
      </c>
      <c r="G21" s="44">
        <v>437.33</v>
      </c>
      <c r="H21" s="38">
        <v>265</v>
      </c>
    </row>
    <row r="22" spans="1:8" x14ac:dyDescent="0.2">
      <c r="A22" s="88"/>
      <c r="B22" s="14" t="s">
        <v>21</v>
      </c>
      <c r="C22" s="37">
        <v>200</v>
      </c>
      <c r="D22" s="45">
        <v>0.08</v>
      </c>
      <c r="E22" s="45">
        <v>0</v>
      </c>
      <c r="F22" s="45">
        <v>10.62</v>
      </c>
      <c r="G22" s="44">
        <v>40.44</v>
      </c>
      <c r="H22" s="38">
        <v>508</v>
      </c>
    </row>
    <row r="23" spans="1:8" x14ac:dyDescent="0.2">
      <c r="A23" s="88"/>
      <c r="B23" s="14" t="s">
        <v>22</v>
      </c>
      <c r="C23" s="37">
        <v>30</v>
      </c>
      <c r="D23" s="45">
        <v>1.98</v>
      </c>
      <c r="E23" s="45">
        <v>0.36</v>
      </c>
      <c r="F23" s="45">
        <v>10.02</v>
      </c>
      <c r="G23" s="44">
        <v>52.2</v>
      </c>
      <c r="H23" s="38">
        <v>109</v>
      </c>
    </row>
    <row r="24" spans="1:8" x14ac:dyDescent="0.2">
      <c r="A24" s="88"/>
      <c r="B24" s="14" t="s">
        <v>23</v>
      </c>
      <c r="C24" s="37">
        <v>30</v>
      </c>
      <c r="D24" s="45">
        <v>2.37</v>
      </c>
      <c r="E24" s="45">
        <v>0.3</v>
      </c>
      <c r="F24" s="45">
        <v>14.76</v>
      </c>
      <c r="G24" s="44">
        <v>70.5</v>
      </c>
      <c r="H24" s="38">
        <v>108</v>
      </c>
    </row>
    <row r="25" spans="1:8" s="6" customFormat="1" x14ac:dyDescent="0.2">
      <c r="A25" s="88" t="s">
        <v>24</v>
      </c>
      <c r="B25" s="103"/>
      <c r="C25" s="15">
        <f>SUM(C20:C24)</f>
        <v>700</v>
      </c>
      <c r="D25" s="65">
        <f>SUM(D20:D24)</f>
        <v>17.87</v>
      </c>
      <c r="E25" s="65">
        <f>SUM(E20:E24)</f>
        <v>26.32</v>
      </c>
      <c r="F25" s="65">
        <f>SUM(F20:F24)</f>
        <v>114.75999999999999</v>
      </c>
      <c r="G25" s="65">
        <f>SUM(G20:G24)</f>
        <v>687.55</v>
      </c>
      <c r="H25" s="33"/>
    </row>
    <row r="26" spans="1:8" s="6" customFormat="1" ht="13.5" thickBot="1" x14ac:dyDescent="0.25">
      <c r="A26" s="106" t="s">
        <v>25</v>
      </c>
      <c r="B26" s="107"/>
      <c r="C26" s="16">
        <f>C19+C25</f>
        <v>1200</v>
      </c>
      <c r="D26" s="16">
        <f t="shared" ref="D26:G26" si="0">D19+D25</f>
        <v>31.34</v>
      </c>
      <c r="E26" s="16">
        <f t="shared" si="0"/>
        <v>39.950000000000003</v>
      </c>
      <c r="F26" s="16">
        <f t="shared" si="0"/>
        <v>195.2</v>
      </c>
      <c r="G26" s="16">
        <f t="shared" si="0"/>
        <v>1213</v>
      </c>
      <c r="H26" s="34"/>
    </row>
    <row r="27" spans="1:8" s="6" customFormat="1" x14ac:dyDescent="0.2">
      <c r="A27" s="108" t="s">
        <v>26</v>
      </c>
      <c r="B27" s="109"/>
      <c r="C27" s="109"/>
      <c r="D27" s="109"/>
      <c r="E27" s="109"/>
      <c r="F27" s="109"/>
      <c r="G27" s="109"/>
      <c r="H27" s="110"/>
    </row>
    <row r="28" spans="1:8" x14ac:dyDescent="0.2">
      <c r="A28" s="88" t="s">
        <v>13</v>
      </c>
      <c r="B28" s="14" t="s">
        <v>27</v>
      </c>
      <c r="C28" s="37">
        <v>200</v>
      </c>
      <c r="D28" s="45">
        <v>20.12</v>
      </c>
      <c r="E28" s="45">
        <v>12.56</v>
      </c>
      <c r="F28" s="45">
        <v>39.04</v>
      </c>
      <c r="G28" s="44">
        <v>347.48</v>
      </c>
      <c r="H28" s="38">
        <v>117</v>
      </c>
    </row>
    <row r="29" spans="1:8" x14ac:dyDescent="0.2">
      <c r="A29" s="88"/>
      <c r="B29" s="14" t="s">
        <v>28</v>
      </c>
      <c r="C29" s="37">
        <v>100</v>
      </c>
      <c r="D29" s="45">
        <v>8.4</v>
      </c>
      <c r="E29" s="45">
        <v>7.97</v>
      </c>
      <c r="F29" s="45">
        <v>38.06</v>
      </c>
      <c r="G29" s="44">
        <v>318</v>
      </c>
      <c r="H29" s="38">
        <v>564</v>
      </c>
    </row>
    <row r="30" spans="1:8" x14ac:dyDescent="0.2">
      <c r="A30" s="88"/>
      <c r="B30" s="14" t="s">
        <v>29</v>
      </c>
      <c r="C30" s="37">
        <v>200</v>
      </c>
      <c r="D30" s="45">
        <v>0.26</v>
      </c>
      <c r="E30" s="45">
        <v>0</v>
      </c>
      <c r="F30" s="45">
        <v>7.24</v>
      </c>
      <c r="G30" s="44">
        <v>30.84</v>
      </c>
      <c r="H30" s="38">
        <v>494</v>
      </c>
    </row>
    <row r="31" spans="1:8" s="6" customFormat="1" x14ac:dyDescent="0.2">
      <c r="A31" s="88" t="s">
        <v>17</v>
      </c>
      <c r="B31" s="103"/>
      <c r="C31" s="15">
        <f>SUM(C28:C30)</f>
        <v>500</v>
      </c>
      <c r="D31" s="65">
        <f>SUM(D28:D30)</f>
        <v>28.780000000000005</v>
      </c>
      <c r="E31" s="65">
        <f>SUM(E28:E30)</f>
        <v>20.53</v>
      </c>
      <c r="F31" s="65">
        <f>SUM(F28:F30)</f>
        <v>84.339999999999989</v>
      </c>
      <c r="G31" s="65">
        <f>SUM(G28:G30)</f>
        <v>696.32</v>
      </c>
      <c r="H31" s="33"/>
    </row>
    <row r="32" spans="1:8" ht="25.5" x14ac:dyDescent="0.2">
      <c r="A32" s="88" t="s">
        <v>18</v>
      </c>
      <c r="B32" s="14" t="s">
        <v>30</v>
      </c>
      <c r="C32" s="37">
        <v>200</v>
      </c>
      <c r="D32" s="45">
        <v>2.16</v>
      </c>
      <c r="E32" s="45">
        <v>4.28</v>
      </c>
      <c r="F32" s="45">
        <v>15.06</v>
      </c>
      <c r="G32" s="44">
        <v>89</v>
      </c>
      <c r="H32" s="38">
        <v>147</v>
      </c>
    </row>
    <row r="33" spans="1:16" x14ac:dyDescent="0.2">
      <c r="A33" s="88"/>
      <c r="B33" s="14" t="s">
        <v>31</v>
      </c>
      <c r="C33" s="37">
        <v>90</v>
      </c>
      <c r="D33" s="45">
        <v>12.03</v>
      </c>
      <c r="E33" s="45">
        <v>11.65</v>
      </c>
      <c r="F33" s="45">
        <v>12.1</v>
      </c>
      <c r="G33" s="44">
        <v>196.5</v>
      </c>
      <c r="H33" s="38">
        <v>405</v>
      </c>
    </row>
    <row r="34" spans="1:16" x14ac:dyDescent="0.2">
      <c r="A34" s="88"/>
      <c r="B34" s="14" t="s">
        <v>32</v>
      </c>
      <c r="C34" s="37">
        <v>150</v>
      </c>
      <c r="D34" s="45">
        <v>7.61</v>
      </c>
      <c r="E34" s="45">
        <v>6.42</v>
      </c>
      <c r="F34" s="45">
        <v>42.02</v>
      </c>
      <c r="G34" s="44">
        <v>218.52</v>
      </c>
      <c r="H34" s="38">
        <v>243</v>
      </c>
    </row>
    <row r="35" spans="1:16" x14ac:dyDescent="0.2">
      <c r="A35" s="88"/>
      <c r="B35" s="14" t="s">
        <v>34</v>
      </c>
      <c r="C35" s="37">
        <v>200</v>
      </c>
      <c r="D35" s="45">
        <v>1.92</v>
      </c>
      <c r="E35" s="45">
        <v>0.12</v>
      </c>
      <c r="F35" s="45">
        <v>25.86</v>
      </c>
      <c r="G35" s="44">
        <v>112.36</v>
      </c>
      <c r="H35" s="32" t="s">
        <v>33</v>
      </c>
    </row>
    <row r="36" spans="1:16" x14ac:dyDescent="0.2">
      <c r="A36" s="88"/>
      <c r="B36" s="14" t="s">
        <v>23</v>
      </c>
      <c r="C36" s="37">
        <v>30</v>
      </c>
      <c r="D36" s="45">
        <v>2.37</v>
      </c>
      <c r="E36" s="45">
        <v>0.3</v>
      </c>
      <c r="F36" s="45">
        <v>14.76</v>
      </c>
      <c r="G36" s="44">
        <v>70.5</v>
      </c>
      <c r="H36" s="38">
        <v>108</v>
      </c>
    </row>
    <row r="37" spans="1:16" x14ac:dyDescent="0.2">
      <c r="A37" s="88"/>
      <c r="B37" s="14" t="s">
        <v>22</v>
      </c>
      <c r="C37" s="37">
        <v>30</v>
      </c>
      <c r="D37" s="45">
        <v>1.98</v>
      </c>
      <c r="E37" s="45">
        <v>0.36</v>
      </c>
      <c r="F37" s="45">
        <v>10.02</v>
      </c>
      <c r="G37" s="44">
        <v>52.2</v>
      </c>
      <c r="H37" s="38">
        <v>109</v>
      </c>
    </row>
    <row r="38" spans="1:16" s="6" customFormat="1" x14ac:dyDescent="0.2">
      <c r="A38" s="88" t="s">
        <v>24</v>
      </c>
      <c r="B38" s="103"/>
      <c r="C38" s="15">
        <f>SUM(C32:C37)</f>
        <v>700</v>
      </c>
      <c r="D38" s="65">
        <f>SUM(D32:D37)</f>
        <v>28.07</v>
      </c>
      <c r="E38" s="65">
        <f>SUM(E32:E37)</f>
        <v>23.130000000000003</v>
      </c>
      <c r="F38" s="65">
        <f>SUM(F32:F37)</f>
        <v>119.82000000000001</v>
      </c>
      <c r="G38" s="65">
        <f>SUM(G32:G37)</f>
        <v>739.08</v>
      </c>
      <c r="H38" s="33"/>
    </row>
    <row r="39" spans="1:16" s="6" customFormat="1" ht="13.5" thickBot="1" x14ac:dyDescent="0.25">
      <c r="A39" s="106" t="s">
        <v>25</v>
      </c>
      <c r="B39" s="107"/>
      <c r="C39" s="16">
        <f>C31+C38</f>
        <v>1200</v>
      </c>
      <c r="D39" s="16">
        <f t="shared" ref="D39:G39" si="1">D31+D38</f>
        <v>56.850000000000009</v>
      </c>
      <c r="E39" s="16">
        <f t="shared" si="1"/>
        <v>43.660000000000004</v>
      </c>
      <c r="F39" s="16">
        <f t="shared" si="1"/>
        <v>204.16</v>
      </c>
      <c r="G39" s="16">
        <f t="shared" si="1"/>
        <v>1435.4</v>
      </c>
      <c r="H39" s="34"/>
    </row>
    <row r="40" spans="1:16" s="6" customFormat="1" x14ac:dyDescent="0.2">
      <c r="A40" s="108" t="s">
        <v>35</v>
      </c>
      <c r="B40" s="109"/>
      <c r="C40" s="109"/>
      <c r="D40" s="109"/>
      <c r="E40" s="109"/>
      <c r="F40" s="109"/>
      <c r="G40" s="109"/>
      <c r="H40" s="110"/>
    </row>
    <row r="41" spans="1:16" x14ac:dyDescent="0.2">
      <c r="A41" s="88" t="s">
        <v>13</v>
      </c>
      <c r="B41" s="14" t="s">
        <v>36</v>
      </c>
      <c r="C41" s="37">
        <v>200</v>
      </c>
      <c r="D41" s="45">
        <v>7.82</v>
      </c>
      <c r="E41" s="45">
        <v>7.04</v>
      </c>
      <c r="F41" s="45">
        <v>40.6</v>
      </c>
      <c r="G41" s="44">
        <v>257.32</v>
      </c>
      <c r="H41" s="38">
        <v>250</v>
      </c>
    </row>
    <row r="42" spans="1:16" x14ac:dyDescent="0.2">
      <c r="A42" s="88"/>
      <c r="B42" s="14" t="s">
        <v>37</v>
      </c>
      <c r="C42" s="37">
        <v>100</v>
      </c>
      <c r="D42" s="45">
        <v>7.83</v>
      </c>
      <c r="E42" s="45">
        <v>4.72</v>
      </c>
      <c r="F42" s="45">
        <v>40.19</v>
      </c>
      <c r="G42" s="44">
        <v>276.61</v>
      </c>
      <c r="H42" s="38">
        <v>270</v>
      </c>
    </row>
    <row r="43" spans="1:16" x14ac:dyDescent="0.2">
      <c r="A43" s="88"/>
      <c r="B43" s="14" t="s">
        <v>16</v>
      </c>
      <c r="C43" s="37">
        <v>200</v>
      </c>
      <c r="D43" s="45">
        <v>0.2</v>
      </c>
      <c r="E43" s="45">
        <v>0</v>
      </c>
      <c r="F43" s="45">
        <v>7.02</v>
      </c>
      <c r="G43" s="44">
        <v>28.46</v>
      </c>
      <c r="H43" s="38">
        <v>493</v>
      </c>
      <c r="J43" s="12"/>
      <c r="K43" s="12"/>
      <c r="L43" s="12"/>
      <c r="M43" s="12"/>
      <c r="N43" s="12"/>
      <c r="O43" s="12"/>
      <c r="P43" s="12"/>
    </row>
    <row r="44" spans="1:16" s="6" customFormat="1" x14ac:dyDescent="0.2">
      <c r="A44" s="88" t="s">
        <v>17</v>
      </c>
      <c r="B44" s="103"/>
      <c r="C44" s="15">
        <v>500</v>
      </c>
      <c r="D44" s="66">
        <v>15.85</v>
      </c>
      <c r="E44" s="66">
        <v>9.76</v>
      </c>
      <c r="F44" s="66">
        <v>101.80999999999999</v>
      </c>
      <c r="G44" s="65">
        <v>562.3900000000001</v>
      </c>
      <c r="H44" s="33"/>
      <c r="J44" s="13"/>
      <c r="K44" s="13"/>
      <c r="L44" s="13"/>
      <c r="M44" s="13"/>
      <c r="N44" s="13"/>
      <c r="O44" s="13"/>
      <c r="P44" s="13"/>
    </row>
    <row r="45" spans="1:16" ht="25.5" x14ac:dyDescent="0.2">
      <c r="A45" s="88" t="s">
        <v>18</v>
      </c>
      <c r="B45" s="14" t="s">
        <v>39</v>
      </c>
      <c r="C45" s="37">
        <v>200</v>
      </c>
      <c r="D45" s="45">
        <v>4.5</v>
      </c>
      <c r="E45" s="45">
        <v>5.54</v>
      </c>
      <c r="F45" s="45">
        <v>17.28</v>
      </c>
      <c r="G45" s="44">
        <v>128.22</v>
      </c>
      <c r="H45" s="32" t="s">
        <v>38</v>
      </c>
      <c r="J45" s="12"/>
      <c r="K45" s="12"/>
      <c r="L45" s="12"/>
      <c r="M45" s="12"/>
      <c r="N45" s="12"/>
      <c r="O45" s="12"/>
      <c r="P45" s="12"/>
    </row>
    <row r="46" spans="1:16" x14ac:dyDescent="0.2">
      <c r="A46" s="88"/>
      <c r="B46" s="14" t="s">
        <v>41</v>
      </c>
      <c r="C46" s="37" t="s">
        <v>84</v>
      </c>
      <c r="D46" s="45">
        <v>10.36</v>
      </c>
      <c r="E46" s="45">
        <v>10.3</v>
      </c>
      <c r="F46" s="45">
        <f>12.93+1.07</f>
        <v>14</v>
      </c>
      <c r="G46" s="45">
        <f>144.37+11.5</f>
        <v>155.87</v>
      </c>
      <c r="H46" s="32" t="s">
        <v>40</v>
      </c>
      <c r="J46" s="19"/>
      <c r="K46" s="20"/>
      <c r="L46" s="20"/>
      <c r="M46" s="20"/>
      <c r="N46" s="19"/>
      <c r="O46" s="12"/>
      <c r="P46" s="12"/>
    </row>
    <row r="47" spans="1:16" x14ac:dyDescent="0.2">
      <c r="A47" s="88"/>
      <c r="B47" s="14" t="s">
        <v>42</v>
      </c>
      <c r="C47" s="37">
        <v>150</v>
      </c>
      <c r="D47" s="45">
        <v>5.8</v>
      </c>
      <c r="E47" s="45">
        <v>7.91</v>
      </c>
      <c r="F47" s="45">
        <v>45.65</v>
      </c>
      <c r="G47" s="44">
        <v>291.2</v>
      </c>
      <c r="H47" s="38">
        <v>291</v>
      </c>
      <c r="J47" s="12"/>
      <c r="K47" s="12"/>
      <c r="L47" s="12"/>
      <c r="M47" s="12"/>
      <c r="N47" s="12"/>
      <c r="O47" s="12"/>
      <c r="P47" s="12"/>
    </row>
    <row r="48" spans="1:16" x14ac:dyDescent="0.2">
      <c r="A48" s="88"/>
      <c r="B48" s="14" t="s">
        <v>43</v>
      </c>
      <c r="C48" s="37">
        <v>200</v>
      </c>
      <c r="D48" s="45">
        <v>0.32</v>
      </c>
      <c r="E48" s="45">
        <v>0.14000000000000001</v>
      </c>
      <c r="F48" s="45">
        <v>11.46</v>
      </c>
      <c r="G48" s="44">
        <v>48.32</v>
      </c>
      <c r="H48" s="38">
        <v>519</v>
      </c>
      <c r="J48" s="12"/>
      <c r="K48" s="12"/>
      <c r="L48" s="12"/>
      <c r="M48" s="12"/>
      <c r="N48" s="12"/>
      <c r="O48" s="12"/>
      <c r="P48" s="12"/>
    </row>
    <row r="49" spans="1:16" x14ac:dyDescent="0.2">
      <c r="A49" s="88"/>
      <c r="B49" s="14" t="s">
        <v>23</v>
      </c>
      <c r="C49" s="37">
        <v>30</v>
      </c>
      <c r="D49" s="45">
        <v>2.37</v>
      </c>
      <c r="E49" s="45">
        <v>0.3</v>
      </c>
      <c r="F49" s="45">
        <v>14.76</v>
      </c>
      <c r="G49" s="44">
        <v>70.5</v>
      </c>
      <c r="H49" s="38">
        <v>108</v>
      </c>
      <c r="J49" s="12"/>
      <c r="K49" s="12"/>
      <c r="L49" s="12"/>
      <c r="M49" s="12"/>
      <c r="N49" s="12"/>
      <c r="O49" s="12"/>
      <c r="P49" s="12"/>
    </row>
    <row r="50" spans="1:16" x14ac:dyDescent="0.2">
      <c r="A50" s="88"/>
      <c r="B50" s="14" t="s">
        <v>22</v>
      </c>
      <c r="C50" s="37">
        <v>30</v>
      </c>
      <c r="D50" s="45">
        <v>1.98</v>
      </c>
      <c r="E50" s="45">
        <v>0.36</v>
      </c>
      <c r="F50" s="45">
        <v>10.02</v>
      </c>
      <c r="G50" s="44">
        <v>52.2</v>
      </c>
      <c r="H50" s="38">
        <v>109</v>
      </c>
    </row>
    <row r="51" spans="1:16" s="6" customFormat="1" x14ac:dyDescent="0.2">
      <c r="A51" s="88" t="s">
        <v>24</v>
      </c>
      <c r="B51" s="103"/>
      <c r="C51" s="15">
        <f>SUM(C47:C50)+200+90+20</f>
        <v>720</v>
      </c>
      <c r="D51" s="66">
        <f>SUM(D45:D50)</f>
        <v>25.330000000000002</v>
      </c>
      <c r="E51" s="66">
        <f t="shared" ref="E51:G51" si="2">SUM(E45:E50)</f>
        <v>24.55</v>
      </c>
      <c r="F51" s="66">
        <f t="shared" si="2"/>
        <v>113.17000000000002</v>
      </c>
      <c r="G51" s="66">
        <f t="shared" si="2"/>
        <v>746.31000000000006</v>
      </c>
      <c r="H51" s="33"/>
    </row>
    <row r="52" spans="1:16" s="6" customFormat="1" ht="13.5" thickBot="1" x14ac:dyDescent="0.25">
      <c r="A52" s="106" t="s">
        <v>25</v>
      </c>
      <c r="B52" s="107"/>
      <c r="C52" s="16">
        <f>C44+C51</f>
        <v>1220</v>
      </c>
      <c r="D52" s="82">
        <f>D44+D51</f>
        <v>41.18</v>
      </c>
      <c r="E52" s="82">
        <f t="shared" ref="E52:G52" si="3">E44+E51</f>
        <v>34.31</v>
      </c>
      <c r="F52" s="82">
        <f t="shared" si="3"/>
        <v>214.98000000000002</v>
      </c>
      <c r="G52" s="82">
        <f t="shared" si="3"/>
        <v>1308.7000000000003</v>
      </c>
      <c r="H52" s="34"/>
    </row>
    <row r="53" spans="1:16" s="6" customFormat="1" x14ac:dyDescent="0.2">
      <c r="A53" s="108" t="s">
        <v>44</v>
      </c>
      <c r="B53" s="109"/>
      <c r="C53" s="109"/>
      <c r="D53" s="109"/>
      <c r="E53" s="109"/>
      <c r="F53" s="109"/>
      <c r="G53" s="109"/>
      <c r="H53" s="110"/>
    </row>
    <row r="54" spans="1:16" x14ac:dyDescent="0.2">
      <c r="A54" s="88" t="s">
        <v>13</v>
      </c>
      <c r="B54" s="83" t="s">
        <v>45</v>
      </c>
      <c r="C54" s="84">
        <v>200</v>
      </c>
      <c r="D54" s="45">
        <v>7.16</v>
      </c>
      <c r="E54" s="45">
        <v>15.4</v>
      </c>
      <c r="F54" s="45">
        <v>28.8</v>
      </c>
      <c r="G54" s="44">
        <v>291.89999999999998</v>
      </c>
      <c r="H54" s="85">
        <v>266</v>
      </c>
    </row>
    <row r="55" spans="1:16" x14ac:dyDescent="0.2">
      <c r="A55" s="88"/>
      <c r="B55" s="83" t="s">
        <v>115</v>
      </c>
      <c r="C55" s="44">
        <v>100</v>
      </c>
      <c r="D55" s="45">
        <v>0.4</v>
      </c>
      <c r="E55" s="45">
        <v>0.4</v>
      </c>
      <c r="F55" s="45">
        <v>9.8000000000000007</v>
      </c>
      <c r="G55" s="45">
        <v>47</v>
      </c>
      <c r="H55" s="85">
        <v>112</v>
      </c>
    </row>
    <row r="56" spans="1:16" x14ac:dyDescent="0.2">
      <c r="A56" s="88"/>
      <c r="B56" s="14" t="s">
        <v>29</v>
      </c>
      <c r="C56" s="37">
        <v>200</v>
      </c>
      <c r="D56" s="45">
        <v>0.26</v>
      </c>
      <c r="E56" s="45">
        <v>0</v>
      </c>
      <c r="F56" s="45">
        <v>7.24</v>
      </c>
      <c r="G56" s="44">
        <v>30.84</v>
      </c>
      <c r="H56" s="38">
        <v>494</v>
      </c>
    </row>
    <row r="57" spans="1:16" s="6" customFormat="1" x14ac:dyDescent="0.2">
      <c r="A57" s="88" t="s">
        <v>17</v>
      </c>
      <c r="B57" s="103"/>
      <c r="C57" s="15">
        <f>SUM(C54:C56)</f>
        <v>500</v>
      </c>
      <c r="D57" s="65">
        <f>SUM(D54:D56)</f>
        <v>7.82</v>
      </c>
      <c r="E57" s="65">
        <f>SUM(E54:E56)</f>
        <v>15.8</v>
      </c>
      <c r="F57" s="65">
        <f>SUM(F54:F56)</f>
        <v>45.84</v>
      </c>
      <c r="G57" s="65">
        <f>SUM(G54:G56)</f>
        <v>369.73999999999995</v>
      </c>
      <c r="H57" s="33"/>
    </row>
    <row r="58" spans="1:16" ht="25.5" x14ac:dyDescent="0.2">
      <c r="A58" s="88" t="s">
        <v>18</v>
      </c>
      <c r="B58" s="14" t="s">
        <v>47</v>
      </c>
      <c r="C58" s="37">
        <v>200</v>
      </c>
      <c r="D58" s="45">
        <v>2.2400000000000002</v>
      </c>
      <c r="E58" s="45">
        <v>6.22</v>
      </c>
      <c r="F58" s="45">
        <v>7.4</v>
      </c>
      <c r="G58" s="44">
        <v>77.260000000000005</v>
      </c>
      <c r="H58" s="32" t="s">
        <v>46</v>
      </c>
    </row>
    <row r="59" spans="1:16" x14ac:dyDescent="0.2">
      <c r="A59" s="88"/>
      <c r="B59" s="14" t="s">
        <v>49</v>
      </c>
      <c r="C59" s="37" t="s">
        <v>84</v>
      </c>
      <c r="D59" s="45">
        <v>11.19</v>
      </c>
      <c r="E59" s="45">
        <v>13.25</v>
      </c>
      <c r="F59" s="45">
        <f>10.05+1.07</f>
        <v>11.120000000000001</v>
      </c>
      <c r="G59" s="45">
        <f>134.8+11.5</f>
        <v>146.30000000000001</v>
      </c>
      <c r="H59" s="32" t="s">
        <v>48</v>
      </c>
    </row>
    <row r="60" spans="1:16" x14ac:dyDescent="0.2">
      <c r="A60" s="88"/>
      <c r="B60" s="14" t="s">
        <v>50</v>
      </c>
      <c r="C60" s="37">
        <v>150</v>
      </c>
      <c r="D60" s="45">
        <v>3.87</v>
      </c>
      <c r="E60" s="45">
        <v>6.7</v>
      </c>
      <c r="F60" s="45">
        <v>40.08</v>
      </c>
      <c r="G60" s="44">
        <v>218.03</v>
      </c>
      <c r="H60" s="38">
        <v>414</v>
      </c>
    </row>
    <row r="61" spans="1:16" x14ac:dyDescent="0.2">
      <c r="A61" s="88"/>
      <c r="B61" s="14" t="s">
        <v>21</v>
      </c>
      <c r="C61" s="37">
        <v>200</v>
      </c>
      <c r="D61" s="45">
        <v>0.08</v>
      </c>
      <c r="E61" s="45">
        <v>0</v>
      </c>
      <c r="F61" s="45">
        <v>10.62</v>
      </c>
      <c r="G61" s="44">
        <v>40.44</v>
      </c>
      <c r="H61" s="38">
        <v>508</v>
      </c>
    </row>
    <row r="62" spans="1:16" x14ac:dyDescent="0.2">
      <c r="A62" s="88"/>
      <c r="B62" s="14" t="s">
        <v>23</v>
      </c>
      <c r="C62" s="37">
        <v>30</v>
      </c>
      <c r="D62" s="45">
        <v>2.37</v>
      </c>
      <c r="E62" s="45">
        <v>0.3</v>
      </c>
      <c r="F62" s="45">
        <v>14.76</v>
      </c>
      <c r="G62" s="44">
        <v>70.5</v>
      </c>
      <c r="H62" s="38">
        <v>108</v>
      </c>
    </row>
    <row r="63" spans="1:16" x14ac:dyDescent="0.2">
      <c r="A63" s="88"/>
      <c r="B63" s="14" t="s">
        <v>22</v>
      </c>
      <c r="C63" s="37">
        <v>30</v>
      </c>
      <c r="D63" s="45">
        <v>1.98</v>
      </c>
      <c r="E63" s="45">
        <v>0.36</v>
      </c>
      <c r="F63" s="45">
        <v>10.02</v>
      </c>
      <c r="G63" s="44">
        <v>52.2</v>
      </c>
      <c r="H63" s="38">
        <v>109</v>
      </c>
    </row>
    <row r="64" spans="1:16" s="6" customFormat="1" x14ac:dyDescent="0.2">
      <c r="A64" s="88" t="s">
        <v>24</v>
      </c>
      <c r="B64" s="103"/>
      <c r="C64" s="15">
        <f>SUM(C60:C63)+C58+90+20</f>
        <v>720</v>
      </c>
      <c r="D64" s="66">
        <f>SUM(D58:D63)</f>
        <v>21.73</v>
      </c>
      <c r="E64" s="66">
        <f t="shared" ref="E64:G64" si="4">SUM(E58:E63)</f>
        <v>26.83</v>
      </c>
      <c r="F64" s="66">
        <f t="shared" si="4"/>
        <v>94</v>
      </c>
      <c r="G64" s="66">
        <f t="shared" si="4"/>
        <v>604.73</v>
      </c>
      <c r="H64" s="33"/>
    </row>
    <row r="65" spans="1:8" s="6" customFormat="1" ht="13.5" thickBot="1" x14ac:dyDescent="0.25">
      <c r="A65" s="106" t="s">
        <v>25</v>
      </c>
      <c r="B65" s="107"/>
      <c r="C65" s="16">
        <f>C57+C64</f>
        <v>1220</v>
      </c>
      <c r="D65" s="16">
        <f t="shared" ref="D65:G65" si="5">D57+D64</f>
        <v>29.55</v>
      </c>
      <c r="E65" s="16">
        <f t="shared" si="5"/>
        <v>42.629999999999995</v>
      </c>
      <c r="F65" s="16">
        <f t="shared" si="5"/>
        <v>139.84</v>
      </c>
      <c r="G65" s="16">
        <f t="shared" si="5"/>
        <v>974.47</v>
      </c>
      <c r="H65" s="34"/>
    </row>
    <row r="66" spans="1:8" s="6" customFormat="1" x14ac:dyDescent="0.2">
      <c r="A66" s="108" t="s">
        <v>51</v>
      </c>
      <c r="B66" s="109"/>
      <c r="C66" s="109"/>
      <c r="D66" s="109"/>
      <c r="E66" s="109"/>
      <c r="F66" s="109"/>
      <c r="G66" s="109"/>
      <c r="H66" s="110"/>
    </row>
    <row r="67" spans="1:8" x14ac:dyDescent="0.2">
      <c r="A67" s="88" t="s">
        <v>13</v>
      </c>
      <c r="B67" s="14" t="s">
        <v>52</v>
      </c>
      <c r="C67" s="37">
        <v>200</v>
      </c>
      <c r="D67" s="45">
        <v>7.92</v>
      </c>
      <c r="E67" s="45">
        <v>7.98</v>
      </c>
      <c r="F67" s="45">
        <v>36.94</v>
      </c>
      <c r="G67" s="44">
        <v>292.26</v>
      </c>
      <c r="H67" s="38">
        <v>267</v>
      </c>
    </row>
    <row r="68" spans="1:8" x14ac:dyDescent="0.2">
      <c r="A68" s="88"/>
      <c r="B68" s="14" t="s">
        <v>15</v>
      </c>
      <c r="C68" s="37">
        <v>100</v>
      </c>
      <c r="D68" s="45">
        <v>7.63</v>
      </c>
      <c r="E68" s="45">
        <v>6.47</v>
      </c>
      <c r="F68" s="45">
        <v>40</v>
      </c>
      <c r="G68" s="44">
        <v>276.37</v>
      </c>
      <c r="H68" s="38">
        <v>574</v>
      </c>
    </row>
    <row r="69" spans="1:8" x14ac:dyDescent="0.2">
      <c r="A69" s="88"/>
      <c r="B69" s="14" t="s">
        <v>16</v>
      </c>
      <c r="C69" s="37">
        <v>200</v>
      </c>
      <c r="D69" s="45">
        <v>0.2</v>
      </c>
      <c r="E69" s="45">
        <v>0</v>
      </c>
      <c r="F69" s="45">
        <v>7.02</v>
      </c>
      <c r="G69" s="44">
        <v>28.46</v>
      </c>
      <c r="H69" s="38">
        <v>493</v>
      </c>
    </row>
    <row r="70" spans="1:8" s="6" customFormat="1" x14ac:dyDescent="0.2">
      <c r="A70" s="88" t="s">
        <v>17</v>
      </c>
      <c r="B70" s="103"/>
      <c r="C70" s="15">
        <f>SUM(C67:C69)</f>
        <v>500</v>
      </c>
      <c r="D70" s="65">
        <f>SUM(D67:D69)</f>
        <v>15.75</v>
      </c>
      <c r="E70" s="65">
        <f>SUM(E67:E69)</f>
        <v>14.45</v>
      </c>
      <c r="F70" s="65">
        <f>SUM(F67:F69)</f>
        <v>83.96</v>
      </c>
      <c r="G70" s="65">
        <f>SUM(G67:G69)</f>
        <v>597.09</v>
      </c>
      <c r="H70" s="33"/>
    </row>
    <row r="71" spans="1:8" ht="25.5" x14ac:dyDescent="0.2">
      <c r="A71" s="88" t="s">
        <v>18</v>
      </c>
      <c r="B71" s="14" t="s">
        <v>54</v>
      </c>
      <c r="C71" s="37">
        <v>200</v>
      </c>
      <c r="D71" s="45">
        <v>2.46</v>
      </c>
      <c r="E71" s="45">
        <v>7.36</v>
      </c>
      <c r="F71" s="45">
        <v>13.94</v>
      </c>
      <c r="G71" s="44">
        <v>155.63999999999999</v>
      </c>
      <c r="H71" s="32" t="s">
        <v>53</v>
      </c>
    </row>
    <row r="72" spans="1:8" x14ac:dyDescent="0.2">
      <c r="A72" s="88"/>
      <c r="B72" s="14" t="s">
        <v>55</v>
      </c>
      <c r="C72" s="37">
        <v>240</v>
      </c>
      <c r="D72" s="45">
        <v>12.06</v>
      </c>
      <c r="E72" s="45">
        <v>15.49</v>
      </c>
      <c r="F72" s="45">
        <v>21.79</v>
      </c>
      <c r="G72" s="44">
        <v>223.42</v>
      </c>
      <c r="H72" s="38">
        <v>407</v>
      </c>
    </row>
    <row r="73" spans="1:8" x14ac:dyDescent="0.2">
      <c r="A73" s="88"/>
      <c r="B73" s="14" t="s">
        <v>57</v>
      </c>
      <c r="C73" s="37">
        <v>200</v>
      </c>
      <c r="D73" s="45">
        <v>0</v>
      </c>
      <c r="E73" s="45">
        <v>0</v>
      </c>
      <c r="F73" s="45">
        <v>19</v>
      </c>
      <c r="G73" s="44">
        <v>75</v>
      </c>
      <c r="H73" s="32" t="s">
        <v>56</v>
      </c>
    </row>
    <row r="74" spans="1:8" x14ac:dyDescent="0.2">
      <c r="A74" s="88"/>
      <c r="B74" s="14" t="s">
        <v>23</v>
      </c>
      <c r="C74" s="37">
        <v>30</v>
      </c>
      <c r="D74" s="45">
        <v>2.37</v>
      </c>
      <c r="E74" s="45">
        <v>0.3</v>
      </c>
      <c r="F74" s="45">
        <v>14.76</v>
      </c>
      <c r="G74" s="44">
        <v>70.5</v>
      </c>
      <c r="H74" s="38">
        <v>108</v>
      </c>
    </row>
    <row r="75" spans="1:8" x14ac:dyDescent="0.2">
      <c r="A75" s="88"/>
      <c r="B75" s="14" t="s">
        <v>22</v>
      </c>
      <c r="C75" s="37">
        <v>30</v>
      </c>
      <c r="D75" s="45">
        <v>1.98</v>
      </c>
      <c r="E75" s="45">
        <v>0.36</v>
      </c>
      <c r="F75" s="45">
        <v>10.02</v>
      </c>
      <c r="G75" s="44">
        <v>52.2</v>
      </c>
      <c r="H75" s="38">
        <v>109</v>
      </c>
    </row>
    <row r="76" spans="1:8" s="6" customFormat="1" x14ac:dyDescent="0.2">
      <c r="A76" s="88" t="s">
        <v>24</v>
      </c>
      <c r="B76" s="103"/>
      <c r="C76" s="15">
        <f>SUM(C71:C75)</f>
        <v>700</v>
      </c>
      <c r="D76" s="15">
        <f t="shared" ref="D76:G76" si="6">SUM(D71:D75)</f>
        <v>18.87</v>
      </c>
      <c r="E76" s="15">
        <f t="shared" si="6"/>
        <v>23.51</v>
      </c>
      <c r="F76" s="15">
        <f t="shared" si="6"/>
        <v>79.509999999999991</v>
      </c>
      <c r="G76" s="15">
        <f t="shared" si="6"/>
        <v>576.76</v>
      </c>
      <c r="H76" s="33"/>
    </row>
    <row r="77" spans="1:8" s="6" customFormat="1" ht="13.5" thickBot="1" x14ac:dyDescent="0.25">
      <c r="A77" s="106" t="s">
        <v>25</v>
      </c>
      <c r="B77" s="107"/>
      <c r="C77" s="16">
        <f>C70+C76</f>
        <v>1200</v>
      </c>
      <c r="D77" s="16">
        <f t="shared" ref="D77:G77" si="7">D70+D76</f>
        <v>34.620000000000005</v>
      </c>
      <c r="E77" s="16">
        <f t="shared" si="7"/>
        <v>37.96</v>
      </c>
      <c r="F77" s="16">
        <f t="shared" si="7"/>
        <v>163.46999999999997</v>
      </c>
      <c r="G77" s="16">
        <f t="shared" si="7"/>
        <v>1173.8499999999999</v>
      </c>
      <c r="H77" s="34"/>
    </row>
    <row r="78" spans="1:8" s="6" customFormat="1" x14ac:dyDescent="0.2">
      <c r="A78" s="111" t="s">
        <v>105</v>
      </c>
      <c r="B78" s="112"/>
      <c r="C78" s="112"/>
      <c r="D78" s="112"/>
      <c r="E78" s="112"/>
      <c r="F78" s="112"/>
      <c r="G78" s="112"/>
      <c r="H78" s="113"/>
    </row>
    <row r="79" spans="1:8" s="6" customFormat="1" x14ac:dyDescent="0.2">
      <c r="A79" s="106" t="s">
        <v>13</v>
      </c>
      <c r="B79" s="14" t="s">
        <v>106</v>
      </c>
      <c r="C79" s="37">
        <v>200</v>
      </c>
      <c r="D79" s="45">
        <v>4.4400000000000004</v>
      </c>
      <c r="E79" s="45">
        <v>11.28</v>
      </c>
      <c r="F79" s="45">
        <v>15.36</v>
      </c>
      <c r="G79" s="44">
        <v>164.98</v>
      </c>
      <c r="H79" s="38">
        <v>423</v>
      </c>
    </row>
    <row r="80" spans="1:8" s="6" customFormat="1" x14ac:dyDescent="0.2">
      <c r="A80" s="114"/>
      <c r="B80" s="14" t="s">
        <v>65</v>
      </c>
      <c r="C80" s="37">
        <v>100</v>
      </c>
      <c r="D80" s="45">
        <v>8.8699999999999992</v>
      </c>
      <c r="E80" s="45">
        <v>5.68</v>
      </c>
      <c r="F80" s="45">
        <v>21.52</v>
      </c>
      <c r="G80" s="44">
        <v>215.06</v>
      </c>
      <c r="H80" s="38">
        <v>563</v>
      </c>
    </row>
    <row r="81" spans="1:8" s="6" customFormat="1" x14ac:dyDescent="0.2">
      <c r="A81" s="115"/>
      <c r="B81" s="14" t="s">
        <v>29</v>
      </c>
      <c r="C81" s="37">
        <v>200</v>
      </c>
      <c r="D81" s="45">
        <v>0.26</v>
      </c>
      <c r="E81" s="45">
        <v>0</v>
      </c>
      <c r="F81" s="45">
        <v>7.24</v>
      </c>
      <c r="G81" s="44">
        <v>30.84</v>
      </c>
      <c r="H81" s="38">
        <v>494</v>
      </c>
    </row>
    <row r="82" spans="1:8" s="6" customFormat="1" x14ac:dyDescent="0.2">
      <c r="A82" s="116" t="s">
        <v>17</v>
      </c>
      <c r="B82" s="117"/>
      <c r="C82" s="15">
        <f>SUM(C79:C81)</f>
        <v>500</v>
      </c>
      <c r="D82" s="65">
        <f>SUM(D79:D81)</f>
        <v>13.569999999999999</v>
      </c>
      <c r="E82" s="65">
        <f>SUM(E79:E81)</f>
        <v>16.96</v>
      </c>
      <c r="F82" s="65">
        <f>SUM(F79:F81)</f>
        <v>44.12</v>
      </c>
      <c r="G82" s="65">
        <f>SUM(G79:G81)</f>
        <v>410.87999999999994</v>
      </c>
      <c r="H82" s="33"/>
    </row>
    <row r="83" spans="1:8" s="6" customFormat="1" ht="25.5" x14ac:dyDescent="0.2">
      <c r="A83" s="106"/>
      <c r="B83" s="14" t="s">
        <v>107</v>
      </c>
      <c r="C83" s="37">
        <v>200</v>
      </c>
      <c r="D83" s="45">
        <v>2.5</v>
      </c>
      <c r="E83" s="45">
        <v>9.24</v>
      </c>
      <c r="F83" s="45">
        <v>16.940000000000001</v>
      </c>
      <c r="G83" s="44">
        <v>98.6</v>
      </c>
      <c r="H83" s="32" t="s">
        <v>108</v>
      </c>
    </row>
    <row r="84" spans="1:8" s="6" customFormat="1" x14ac:dyDescent="0.2">
      <c r="A84" s="114"/>
      <c r="B84" s="14" t="s">
        <v>31</v>
      </c>
      <c r="C84" s="37">
        <v>90</v>
      </c>
      <c r="D84" s="45">
        <v>12.03</v>
      </c>
      <c r="E84" s="45">
        <v>11.65</v>
      </c>
      <c r="F84" s="45">
        <v>12.1</v>
      </c>
      <c r="G84" s="44">
        <v>196.5</v>
      </c>
      <c r="H84" s="38">
        <v>405</v>
      </c>
    </row>
    <row r="85" spans="1:8" s="6" customFormat="1" x14ac:dyDescent="0.2">
      <c r="A85" s="114"/>
      <c r="B85" s="14" t="s">
        <v>68</v>
      </c>
      <c r="C85" s="37">
        <v>150</v>
      </c>
      <c r="D85" s="45">
        <v>8.64</v>
      </c>
      <c r="E85" s="45">
        <v>7.91</v>
      </c>
      <c r="F85" s="45">
        <v>38.85</v>
      </c>
      <c r="G85" s="44">
        <v>225.67</v>
      </c>
      <c r="H85" s="38">
        <v>237</v>
      </c>
    </row>
    <row r="86" spans="1:8" s="6" customFormat="1" x14ac:dyDescent="0.2">
      <c r="A86" s="114"/>
      <c r="B86" s="14" t="s">
        <v>43</v>
      </c>
      <c r="C86" s="37">
        <v>200</v>
      </c>
      <c r="D86" s="45">
        <v>0.32</v>
      </c>
      <c r="E86" s="45">
        <v>0.14000000000000001</v>
      </c>
      <c r="F86" s="45">
        <v>11.46</v>
      </c>
      <c r="G86" s="44">
        <v>48.32</v>
      </c>
      <c r="H86" s="38">
        <v>519</v>
      </c>
    </row>
    <row r="87" spans="1:8" s="6" customFormat="1" x14ac:dyDescent="0.2">
      <c r="A87" s="114"/>
      <c r="B87" s="14" t="s">
        <v>23</v>
      </c>
      <c r="C87" s="37">
        <v>30</v>
      </c>
      <c r="D87" s="45">
        <v>2.37</v>
      </c>
      <c r="E87" s="45">
        <v>0.3</v>
      </c>
      <c r="F87" s="45">
        <v>14.76</v>
      </c>
      <c r="G87" s="44">
        <v>70.5</v>
      </c>
      <c r="H87" s="38">
        <v>108</v>
      </c>
    </row>
    <row r="88" spans="1:8" s="6" customFormat="1" x14ac:dyDescent="0.2">
      <c r="A88" s="115"/>
      <c r="B88" s="14" t="s">
        <v>22</v>
      </c>
      <c r="C88" s="37">
        <v>30</v>
      </c>
      <c r="D88" s="45">
        <v>1.98</v>
      </c>
      <c r="E88" s="45">
        <v>0.36</v>
      </c>
      <c r="F88" s="45">
        <v>10.02</v>
      </c>
      <c r="G88" s="44">
        <v>52.2</v>
      </c>
      <c r="H88" s="38">
        <v>109</v>
      </c>
    </row>
    <row r="89" spans="1:8" s="6" customFormat="1" x14ac:dyDescent="0.2">
      <c r="A89" s="116" t="s">
        <v>24</v>
      </c>
      <c r="B89" s="117"/>
      <c r="C89" s="15">
        <f>SUM(C83:C88)</f>
        <v>700</v>
      </c>
      <c r="D89" s="65">
        <f>SUM(D83:D88)</f>
        <v>27.840000000000003</v>
      </c>
      <c r="E89" s="65">
        <f>SUM(E83:E88)</f>
        <v>29.6</v>
      </c>
      <c r="F89" s="65">
        <f>SUM(F83:F88)</f>
        <v>104.13</v>
      </c>
      <c r="G89" s="65">
        <f>SUM(G83:G88)</f>
        <v>691.79000000000008</v>
      </c>
      <c r="H89" s="33"/>
    </row>
    <row r="90" spans="1:8" s="6" customFormat="1" ht="13.5" thickBot="1" x14ac:dyDescent="0.25">
      <c r="A90" s="123" t="s">
        <v>25</v>
      </c>
      <c r="B90" s="124"/>
      <c r="C90" s="16">
        <f>C82+C89</f>
        <v>1200</v>
      </c>
      <c r="D90" s="16">
        <f t="shared" ref="D90:G90" si="8">D82+D89</f>
        <v>41.410000000000004</v>
      </c>
      <c r="E90" s="16">
        <f t="shared" si="8"/>
        <v>46.56</v>
      </c>
      <c r="F90" s="16">
        <f t="shared" si="8"/>
        <v>148.25</v>
      </c>
      <c r="G90" s="16">
        <f t="shared" si="8"/>
        <v>1102.67</v>
      </c>
      <c r="H90" s="34"/>
    </row>
    <row r="91" spans="1:8" s="6" customFormat="1" x14ac:dyDescent="0.2">
      <c r="A91" s="108" t="s">
        <v>109</v>
      </c>
      <c r="B91" s="109"/>
      <c r="C91" s="109"/>
      <c r="D91" s="109"/>
      <c r="E91" s="109"/>
      <c r="F91" s="109"/>
      <c r="G91" s="109"/>
      <c r="H91" s="110"/>
    </row>
    <row r="92" spans="1:8" x14ac:dyDescent="0.2">
      <c r="A92" s="88" t="s">
        <v>13</v>
      </c>
      <c r="B92" s="14" t="s">
        <v>14</v>
      </c>
      <c r="C92" s="37">
        <v>200</v>
      </c>
      <c r="D92" s="45">
        <v>5.64</v>
      </c>
      <c r="E92" s="45">
        <v>7.16</v>
      </c>
      <c r="F92" s="45">
        <v>33.42</v>
      </c>
      <c r="G92" s="44">
        <v>220.62</v>
      </c>
      <c r="H92" s="38">
        <v>268</v>
      </c>
    </row>
    <row r="93" spans="1:8" x14ac:dyDescent="0.2">
      <c r="A93" s="88"/>
      <c r="B93" s="14" t="s">
        <v>37</v>
      </c>
      <c r="C93" s="37">
        <v>100</v>
      </c>
      <c r="D93" s="45">
        <v>7.83</v>
      </c>
      <c r="E93" s="45">
        <v>4.72</v>
      </c>
      <c r="F93" s="45">
        <v>40.19</v>
      </c>
      <c r="G93" s="44">
        <v>276.61</v>
      </c>
      <c r="H93" s="38">
        <v>270</v>
      </c>
    </row>
    <row r="94" spans="1:8" x14ac:dyDescent="0.2">
      <c r="A94" s="88"/>
      <c r="B94" s="14" t="s">
        <v>16</v>
      </c>
      <c r="C94" s="37">
        <v>200</v>
      </c>
      <c r="D94" s="45">
        <v>0.2</v>
      </c>
      <c r="E94" s="45">
        <v>0</v>
      </c>
      <c r="F94" s="45">
        <v>7.02</v>
      </c>
      <c r="G94" s="44">
        <v>28.46</v>
      </c>
      <c r="H94" s="38">
        <v>493</v>
      </c>
    </row>
    <row r="95" spans="1:8" s="6" customFormat="1" x14ac:dyDescent="0.2">
      <c r="A95" s="88" t="s">
        <v>17</v>
      </c>
      <c r="B95" s="103"/>
      <c r="C95" s="15">
        <f>SUM(C92:C94)</f>
        <v>500</v>
      </c>
      <c r="D95" s="65">
        <f>SUM(D92:D94)</f>
        <v>13.669999999999998</v>
      </c>
      <c r="E95" s="65">
        <f>SUM(E92:E94)</f>
        <v>11.879999999999999</v>
      </c>
      <c r="F95" s="65">
        <f>SUM(F92:F94)</f>
        <v>80.63</v>
      </c>
      <c r="G95" s="65">
        <f>SUM(G92:G94)</f>
        <v>525.69000000000005</v>
      </c>
      <c r="H95" s="33"/>
    </row>
    <row r="96" spans="1:8" ht="25.5" x14ac:dyDescent="0.2">
      <c r="A96" s="88" t="s">
        <v>18</v>
      </c>
      <c r="B96" s="14" t="s">
        <v>59</v>
      </c>
      <c r="C96" s="37">
        <v>200</v>
      </c>
      <c r="D96" s="45">
        <v>1.54</v>
      </c>
      <c r="E96" s="45">
        <v>6.94</v>
      </c>
      <c r="F96" s="45">
        <v>9.82</v>
      </c>
      <c r="G96" s="44">
        <v>90.08</v>
      </c>
      <c r="H96" s="32" t="s">
        <v>58</v>
      </c>
    </row>
    <row r="97" spans="1:14" x14ac:dyDescent="0.2">
      <c r="A97" s="88"/>
      <c r="B97" s="14" t="s">
        <v>60</v>
      </c>
      <c r="C97" s="37" t="s">
        <v>84</v>
      </c>
      <c r="D97" s="45">
        <v>10.029999999999999</v>
      </c>
      <c r="E97" s="45">
        <v>12.72</v>
      </c>
      <c r="F97" s="45">
        <f>16.64+1.07</f>
        <v>17.71</v>
      </c>
      <c r="G97" s="45">
        <v>200.45</v>
      </c>
      <c r="H97" s="38">
        <v>399</v>
      </c>
    </row>
    <row r="98" spans="1:14" x14ac:dyDescent="0.2">
      <c r="A98" s="88"/>
      <c r="B98" s="14" t="s">
        <v>42</v>
      </c>
      <c r="C98" s="37">
        <v>150</v>
      </c>
      <c r="D98" s="45">
        <v>5.8</v>
      </c>
      <c r="E98" s="45">
        <v>7.91</v>
      </c>
      <c r="F98" s="45">
        <v>45.65</v>
      </c>
      <c r="G98" s="44">
        <v>291.2</v>
      </c>
      <c r="H98" s="38">
        <v>291</v>
      </c>
    </row>
    <row r="99" spans="1:14" x14ac:dyDescent="0.2">
      <c r="A99" s="88"/>
      <c r="B99" s="14" t="s">
        <v>21</v>
      </c>
      <c r="C99" s="37">
        <v>200</v>
      </c>
      <c r="D99" s="45">
        <v>0.08</v>
      </c>
      <c r="E99" s="45">
        <v>0</v>
      </c>
      <c r="F99" s="45">
        <v>10.62</v>
      </c>
      <c r="G99" s="44">
        <v>40.44</v>
      </c>
      <c r="H99" s="38">
        <v>508</v>
      </c>
    </row>
    <row r="100" spans="1:14" x14ac:dyDescent="0.2">
      <c r="A100" s="88"/>
      <c r="B100" s="14" t="s">
        <v>23</v>
      </c>
      <c r="C100" s="37">
        <v>30</v>
      </c>
      <c r="D100" s="45">
        <v>2.37</v>
      </c>
      <c r="E100" s="45">
        <v>0.3</v>
      </c>
      <c r="F100" s="45">
        <v>14.76</v>
      </c>
      <c r="G100" s="44">
        <v>70.5</v>
      </c>
      <c r="H100" s="38">
        <v>108</v>
      </c>
      <c r="K100" s="12"/>
      <c r="L100" s="12"/>
      <c r="M100" s="12"/>
      <c r="N100" s="12"/>
    </row>
    <row r="101" spans="1:14" x14ac:dyDescent="0.2">
      <c r="A101" s="88"/>
      <c r="B101" s="14" t="s">
        <v>22</v>
      </c>
      <c r="C101" s="37">
        <v>30</v>
      </c>
      <c r="D101" s="45">
        <v>1.98</v>
      </c>
      <c r="E101" s="45">
        <v>0.36</v>
      </c>
      <c r="F101" s="45">
        <v>10.02</v>
      </c>
      <c r="G101" s="44">
        <v>52.2</v>
      </c>
      <c r="H101" s="38">
        <v>109</v>
      </c>
      <c r="K101" s="12"/>
      <c r="L101" s="12"/>
      <c r="M101" s="12"/>
      <c r="N101" s="12"/>
    </row>
    <row r="102" spans="1:14" s="6" customFormat="1" x14ac:dyDescent="0.2">
      <c r="A102" s="88" t="s">
        <v>24</v>
      </c>
      <c r="B102" s="103"/>
      <c r="C102" s="15">
        <f>SUM(C98:C101)+C96+90+20</f>
        <v>720</v>
      </c>
      <c r="D102" s="66">
        <f>SUM(D96:D101)</f>
        <v>21.8</v>
      </c>
      <c r="E102" s="66">
        <f t="shared" ref="E102:G102" si="9">SUM(E96:E101)</f>
        <v>28.23</v>
      </c>
      <c r="F102" s="66">
        <f t="shared" si="9"/>
        <v>108.58000000000001</v>
      </c>
      <c r="G102" s="66">
        <f t="shared" si="9"/>
        <v>744.87000000000012</v>
      </c>
      <c r="H102" s="33"/>
      <c r="K102" s="20"/>
      <c r="L102" s="20"/>
      <c r="M102" s="20"/>
      <c r="N102" s="20"/>
    </row>
    <row r="103" spans="1:14" s="6" customFormat="1" ht="13.5" thickBot="1" x14ac:dyDescent="0.25">
      <c r="A103" s="106" t="s">
        <v>25</v>
      </c>
      <c r="B103" s="107"/>
      <c r="C103" s="16">
        <f>C95+C102</f>
        <v>1220</v>
      </c>
      <c r="D103" s="16">
        <f t="shared" ref="D103:G103" si="10">D95+D102</f>
        <v>35.47</v>
      </c>
      <c r="E103" s="16">
        <f t="shared" si="10"/>
        <v>40.11</v>
      </c>
      <c r="F103" s="16">
        <f t="shared" si="10"/>
        <v>189.21</v>
      </c>
      <c r="G103" s="16">
        <f t="shared" si="10"/>
        <v>1270.5600000000002</v>
      </c>
      <c r="H103" s="34"/>
    </row>
    <row r="104" spans="1:14" s="6" customFormat="1" x14ac:dyDescent="0.2">
      <c r="A104" s="108" t="s">
        <v>64</v>
      </c>
      <c r="B104" s="109"/>
      <c r="C104" s="109"/>
      <c r="D104" s="109"/>
      <c r="E104" s="109"/>
      <c r="F104" s="109"/>
      <c r="G104" s="109"/>
      <c r="H104" s="110"/>
    </row>
    <row r="105" spans="1:14" x14ac:dyDescent="0.2">
      <c r="A105" s="88" t="s">
        <v>13</v>
      </c>
      <c r="B105" s="14" t="s">
        <v>61</v>
      </c>
      <c r="C105" s="37">
        <v>200</v>
      </c>
      <c r="D105" s="45">
        <v>21.68</v>
      </c>
      <c r="E105" s="45">
        <v>14.9</v>
      </c>
      <c r="F105" s="45">
        <v>25.64</v>
      </c>
      <c r="G105" s="44">
        <v>218.6</v>
      </c>
      <c r="H105" s="38">
        <v>302</v>
      </c>
    </row>
    <row r="106" spans="1:14" x14ac:dyDescent="0.2">
      <c r="A106" s="88"/>
      <c r="B106" s="14" t="s">
        <v>28</v>
      </c>
      <c r="C106" s="37">
        <v>100</v>
      </c>
      <c r="D106" s="45">
        <v>8.4</v>
      </c>
      <c r="E106" s="45">
        <v>7.97</v>
      </c>
      <c r="F106" s="45">
        <v>38.06</v>
      </c>
      <c r="G106" s="44">
        <v>318</v>
      </c>
      <c r="H106" s="38">
        <v>564</v>
      </c>
    </row>
    <row r="107" spans="1:14" x14ac:dyDescent="0.2">
      <c r="A107" s="88"/>
      <c r="B107" s="14" t="s">
        <v>29</v>
      </c>
      <c r="C107" s="37">
        <v>200</v>
      </c>
      <c r="D107" s="45">
        <v>0.26</v>
      </c>
      <c r="E107" s="45">
        <v>0</v>
      </c>
      <c r="F107" s="45">
        <v>7.24</v>
      </c>
      <c r="G107" s="44">
        <v>30.84</v>
      </c>
      <c r="H107" s="38">
        <v>494</v>
      </c>
    </row>
    <row r="108" spans="1:14" s="6" customFormat="1" x14ac:dyDescent="0.2">
      <c r="A108" s="88" t="s">
        <v>17</v>
      </c>
      <c r="B108" s="103"/>
      <c r="C108" s="15">
        <f>SUM(C105:C107)</f>
        <v>500</v>
      </c>
      <c r="D108" s="65">
        <f>SUM(D105:D107)</f>
        <v>30.34</v>
      </c>
      <c r="E108" s="65">
        <f>SUM(E105:E107)</f>
        <v>22.87</v>
      </c>
      <c r="F108" s="65">
        <f>SUM(F105:F107)</f>
        <v>70.94</v>
      </c>
      <c r="G108" s="65">
        <f>SUM(G105:G107)</f>
        <v>567.44000000000005</v>
      </c>
      <c r="H108" s="33"/>
    </row>
    <row r="109" spans="1:14" x14ac:dyDescent="0.2">
      <c r="A109" s="88" t="s">
        <v>18</v>
      </c>
      <c r="B109" s="14" t="s">
        <v>62</v>
      </c>
      <c r="C109" s="37">
        <v>200</v>
      </c>
      <c r="D109" s="45">
        <v>3.94</v>
      </c>
      <c r="E109" s="45">
        <v>6.48</v>
      </c>
      <c r="F109" s="45">
        <v>7.88</v>
      </c>
      <c r="G109" s="44">
        <v>193.18</v>
      </c>
      <c r="H109" s="38">
        <v>156</v>
      </c>
    </row>
    <row r="110" spans="1:14" x14ac:dyDescent="0.2">
      <c r="A110" s="88"/>
      <c r="B110" s="14" t="s">
        <v>63</v>
      </c>
      <c r="C110" s="37">
        <v>240</v>
      </c>
      <c r="D110" s="45">
        <v>13.17</v>
      </c>
      <c r="E110" s="45">
        <v>28.73</v>
      </c>
      <c r="F110" s="45">
        <v>55.23</v>
      </c>
      <c r="G110" s="44">
        <v>483.26</v>
      </c>
      <c r="H110" s="38">
        <v>406</v>
      </c>
    </row>
    <row r="111" spans="1:14" x14ac:dyDescent="0.2">
      <c r="A111" s="88"/>
      <c r="B111" s="14" t="s">
        <v>43</v>
      </c>
      <c r="C111" s="37">
        <v>200</v>
      </c>
      <c r="D111" s="45">
        <v>0.32</v>
      </c>
      <c r="E111" s="45">
        <v>0.14000000000000001</v>
      </c>
      <c r="F111" s="45">
        <v>11.46</v>
      </c>
      <c r="G111" s="44">
        <v>48.32</v>
      </c>
      <c r="H111" s="38">
        <v>519</v>
      </c>
    </row>
    <row r="112" spans="1:14" x14ac:dyDescent="0.2">
      <c r="A112" s="88"/>
      <c r="B112" s="14" t="s">
        <v>23</v>
      </c>
      <c r="C112" s="37">
        <v>30</v>
      </c>
      <c r="D112" s="45">
        <v>2.37</v>
      </c>
      <c r="E112" s="45">
        <v>0.3</v>
      </c>
      <c r="F112" s="45">
        <v>14.76</v>
      </c>
      <c r="G112" s="44">
        <v>70.5</v>
      </c>
      <c r="H112" s="38">
        <v>108</v>
      </c>
    </row>
    <row r="113" spans="1:8" x14ac:dyDescent="0.2">
      <c r="A113" s="88"/>
      <c r="B113" s="14" t="s">
        <v>22</v>
      </c>
      <c r="C113" s="37">
        <v>30</v>
      </c>
      <c r="D113" s="45">
        <v>1.98</v>
      </c>
      <c r="E113" s="45">
        <v>0.36</v>
      </c>
      <c r="F113" s="45">
        <v>10.02</v>
      </c>
      <c r="G113" s="44">
        <v>52.2</v>
      </c>
      <c r="H113" s="38">
        <v>109</v>
      </c>
    </row>
    <row r="114" spans="1:8" s="6" customFormat="1" x14ac:dyDescent="0.2">
      <c r="A114" s="88" t="s">
        <v>24</v>
      </c>
      <c r="B114" s="103"/>
      <c r="C114" s="15">
        <f>SUM(C109:C113)</f>
        <v>700</v>
      </c>
      <c r="D114" s="65">
        <f>SUM(D109:D113)</f>
        <v>21.78</v>
      </c>
      <c r="E114" s="65">
        <f>SUM(E109:E113)</f>
        <v>36.01</v>
      </c>
      <c r="F114" s="65">
        <f>SUM(F109:F113)</f>
        <v>99.35</v>
      </c>
      <c r="G114" s="65">
        <f>SUM(G109:G113)</f>
        <v>847.46000000000015</v>
      </c>
      <c r="H114" s="33"/>
    </row>
    <row r="115" spans="1:8" s="6" customFormat="1" ht="13.5" thickBot="1" x14ac:dyDescent="0.25">
      <c r="A115" s="106" t="s">
        <v>25</v>
      </c>
      <c r="B115" s="107"/>
      <c r="C115" s="16">
        <f>C108+C114</f>
        <v>1200</v>
      </c>
      <c r="D115" s="16">
        <f t="shared" ref="D115:G115" si="11">D108+D114</f>
        <v>52.120000000000005</v>
      </c>
      <c r="E115" s="16">
        <f t="shared" si="11"/>
        <v>58.879999999999995</v>
      </c>
      <c r="F115" s="16">
        <f t="shared" si="11"/>
        <v>170.29</v>
      </c>
      <c r="G115" s="16">
        <f t="shared" si="11"/>
        <v>1414.9</v>
      </c>
      <c r="H115" s="34"/>
    </row>
    <row r="116" spans="1:8" s="6" customFormat="1" x14ac:dyDescent="0.2">
      <c r="A116" s="108" t="s">
        <v>69</v>
      </c>
      <c r="B116" s="109"/>
      <c r="C116" s="109"/>
      <c r="D116" s="109"/>
      <c r="E116" s="109"/>
      <c r="F116" s="109"/>
      <c r="G116" s="109"/>
      <c r="H116" s="110"/>
    </row>
    <row r="117" spans="1:8" x14ac:dyDescent="0.2">
      <c r="A117" s="88" t="s">
        <v>13</v>
      </c>
      <c r="B117" s="14" t="s">
        <v>36</v>
      </c>
      <c r="C117" s="37">
        <v>200</v>
      </c>
      <c r="D117" s="45">
        <v>7.82</v>
      </c>
      <c r="E117" s="45">
        <v>7.04</v>
      </c>
      <c r="F117" s="45">
        <v>40.6</v>
      </c>
      <c r="G117" s="44">
        <v>257.32</v>
      </c>
      <c r="H117" s="38">
        <v>250</v>
      </c>
    </row>
    <row r="118" spans="1:8" x14ac:dyDescent="0.2">
      <c r="A118" s="88"/>
      <c r="B118" s="14" t="s">
        <v>65</v>
      </c>
      <c r="C118" s="37">
        <v>100</v>
      </c>
      <c r="D118" s="45">
        <v>8.74</v>
      </c>
      <c r="E118" s="45">
        <v>7.65</v>
      </c>
      <c r="F118" s="45">
        <v>37.43</v>
      </c>
      <c r="G118" s="44">
        <v>313.97000000000003</v>
      </c>
      <c r="H118" s="38">
        <v>563</v>
      </c>
    </row>
    <row r="119" spans="1:8" x14ac:dyDescent="0.2">
      <c r="A119" s="88"/>
      <c r="B119" s="14" t="s">
        <v>16</v>
      </c>
      <c r="C119" s="37">
        <v>200</v>
      </c>
      <c r="D119" s="45">
        <v>0.2</v>
      </c>
      <c r="E119" s="45">
        <v>0</v>
      </c>
      <c r="F119" s="45">
        <v>7.02</v>
      </c>
      <c r="G119" s="44">
        <v>28.46</v>
      </c>
      <c r="H119" s="38">
        <v>493</v>
      </c>
    </row>
    <row r="120" spans="1:8" s="6" customFormat="1" x14ac:dyDescent="0.2">
      <c r="A120" s="88" t="s">
        <v>17</v>
      </c>
      <c r="B120" s="103"/>
      <c r="C120" s="15">
        <f>SUM(C117:C119)</f>
        <v>500</v>
      </c>
      <c r="D120" s="65">
        <f>SUM(D117:D119)</f>
        <v>16.760000000000002</v>
      </c>
      <c r="E120" s="65">
        <f>SUM(E117:E119)</f>
        <v>14.690000000000001</v>
      </c>
      <c r="F120" s="65">
        <f>SUM(F117:F119)</f>
        <v>85.05</v>
      </c>
      <c r="G120" s="65">
        <f>SUM(G117:G119)</f>
        <v>599.75</v>
      </c>
      <c r="H120" s="33"/>
    </row>
    <row r="121" spans="1:8" ht="25.5" x14ac:dyDescent="0.2">
      <c r="A121" s="88" t="s">
        <v>18</v>
      </c>
      <c r="B121" s="14" t="s">
        <v>39</v>
      </c>
      <c r="C121" s="37">
        <v>200</v>
      </c>
      <c r="D121" s="45">
        <v>4.5</v>
      </c>
      <c r="E121" s="45">
        <v>6.54</v>
      </c>
      <c r="F121" s="45">
        <v>17.28</v>
      </c>
      <c r="G121" s="44">
        <v>186.23</v>
      </c>
      <c r="H121" s="32" t="s">
        <v>38</v>
      </c>
    </row>
    <row r="122" spans="1:8" x14ac:dyDescent="0.2">
      <c r="A122" s="88"/>
      <c r="B122" s="14" t="s">
        <v>67</v>
      </c>
      <c r="C122" s="37" t="s">
        <v>84</v>
      </c>
      <c r="D122" s="45">
        <v>11.85</v>
      </c>
      <c r="E122" s="45">
        <v>11.74</v>
      </c>
      <c r="F122" s="45">
        <f>12.96+1.07</f>
        <v>14.030000000000001</v>
      </c>
      <c r="G122" s="45">
        <v>190.92</v>
      </c>
      <c r="H122" s="32" t="s">
        <v>66</v>
      </c>
    </row>
    <row r="123" spans="1:8" x14ac:dyDescent="0.2">
      <c r="A123" s="88"/>
      <c r="B123" s="14" t="s">
        <v>68</v>
      </c>
      <c r="C123" s="37">
        <v>150</v>
      </c>
      <c r="D123" s="45">
        <v>8.64</v>
      </c>
      <c r="E123" s="45">
        <v>7.91</v>
      </c>
      <c r="F123" s="45">
        <v>38.85</v>
      </c>
      <c r="G123" s="44">
        <v>225.67</v>
      </c>
      <c r="H123" s="38">
        <v>237</v>
      </c>
    </row>
    <row r="124" spans="1:8" x14ac:dyDescent="0.2">
      <c r="A124" s="88"/>
      <c r="B124" s="14" t="s">
        <v>34</v>
      </c>
      <c r="C124" s="37">
        <v>200</v>
      </c>
      <c r="D124" s="45">
        <v>1.92</v>
      </c>
      <c r="E124" s="45">
        <v>0.12</v>
      </c>
      <c r="F124" s="45">
        <v>25.86</v>
      </c>
      <c r="G124" s="44">
        <v>112.36</v>
      </c>
      <c r="H124" s="32" t="s">
        <v>33</v>
      </c>
    </row>
    <row r="125" spans="1:8" x14ac:dyDescent="0.2">
      <c r="A125" s="88"/>
      <c r="B125" s="14" t="s">
        <v>23</v>
      </c>
      <c r="C125" s="37">
        <v>30</v>
      </c>
      <c r="D125" s="45">
        <v>2.37</v>
      </c>
      <c r="E125" s="45">
        <v>0.3</v>
      </c>
      <c r="F125" s="45">
        <v>14.76</v>
      </c>
      <c r="G125" s="44">
        <v>70.5</v>
      </c>
      <c r="H125" s="38">
        <v>108</v>
      </c>
    </row>
    <row r="126" spans="1:8" x14ac:dyDescent="0.2">
      <c r="A126" s="88"/>
      <c r="B126" s="14" t="s">
        <v>22</v>
      </c>
      <c r="C126" s="37">
        <v>30</v>
      </c>
      <c r="D126" s="45">
        <v>1.98</v>
      </c>
      <c r="E126" s="45">
        <v>0.36</v>
      </c>
      <c r="F126" s="45">
        <v>10.02</v>
      </c>
      <c r="G126" s="44">
        <v>52.2</v>
      </c>
      <c r="H126" s="38">
        <v>109</v>
      </c>
    </row>
    <row r="127" spans="1:8" s="6" customFormat="1" x14ac:dyDescent="0.2">
      <c r="A127" s="88" t="s">
        <v>24</v>
      </c>
      <c r="B127" s="103"/>
      <c r="C127" s="15">
        <f>SUM(C123:C126)+C121+90+20</f>
        <v>720</v>
      </c>
      <c r="D127" s="66">
        <f>SUM(D121:D126)</f>
        <v>31.260000000000005</v>
      </c>
      <c r="E127" s="66">
        <f>SUM(E121:E126)</f>
        <v>26.970000000000002</v>
      </c>
      <c r="F127" s="66">
        <f>SUM(F121:F126)</f>
        <v>120.8</v>
      </c>
      <c r="G127" s="66">
        <f>SUM(G121:G126)</f>
        <v>837.88</v>
      </c>
      <c r="H127" s="33"/>
    </row>
    <row r="128" spans="1:8" s="6" customFormat="1" ht="13.5" thickBot="1" x14ac:dyDescent="0.25">
      <c r="A128" s="106" t="s">
        <v>25</v>
      </c>
      <c r="B128" s="107"/>
      <c r="C128" s="16">
        <f>C120+C127</f>
        <v>1220</v>
      </c>
      <c r="D128" s="16">
        <f t="shared" ref="D128:G128" si="12">D120+D127</f>
        <v>48.02000000000001</v>
      </c>
      <c r="E128" s="16">
        <f t="shared" si="12"/>
        <v>41.660000000000004</v>
      </c>
      <c r="F128" s="16">
        <f t="shared" si="12"/>
        <v>205.85</v>
      </c>
      <c r="G128" s="16">
        <f t="shared" si="12"/>
        <v>1437.63</v>
      </c>
      <c r="H128" s="34"/>
    </row>
    <row r="129" spans="1:8" s="6" customFormat="1" x14ac:dyDescent="0.2">
      <c r="A129" s="108" t="s">
        <v>72</v>
      </c>
      <c r="B129" s="109"/>
      <c r="C129" s="109"/>
      <c r="D129" s="109"/>
      <c r="E129" s="109"/>
      <c r="F129" s="109"/>
      <c r="G129" s="109"/>
      <c r="H129" s="110"/>
    </row>
    <row r="130" spans="1:8" x14ac:dyDescent="0.2">
      <c r="A130" s="88" t="s">
        <v>13</v>
      </c>
      <c r="B130" s="83" t="s">
        <v>45</v>
      </c>
      <c r="C130" s="84">
        <v>200</v>
      </c>
      <c r="D130" s="45">
        <v>7.16</v>
      </c>
      <c r="E130" s="45">
        <v>15.4</v>
      </c>
      <c r="F130" s="45">
        <v>28.8</v>
      </c>
      <c r="G130" s="44">
        <v>291.89999999999998</v>
      </c>
      <c r="H130" s="85">
        <v>266</v>
      </c>
    </row>
    <row r="131" spans="1:8" x14ac:dyDescent="0.2">
      <c r="A131" s="88"/>
      <c r="B131" s="83" t="s">
        <v>115</v>
      </c>
      <c r="C131" s="44">
        <v>100</v>
      </c>
      <c r="D131" s="45">
        <v>0.4</v>
      </c>
      <c r="E131" s="45">
        <v>0.4</v>
      </c>
      <c r="F131" s="45">
        <v>9.8000000000000007</v>
      </c>
      <c r="G131" s="45">
        <v>47</v>
      </c>
      <c r="H131" s="85">
        <v>112</v>
      </c>
    </row>
    <row r="132" spans="1:8" x14ac:dyDescent="0.2">
      <c r="A132" s="88"/>
      <c r="B132" s="83" t="s">
        <v>29</v>
      </c>
      <c r="C132" s="84">
        <v>200</v>
      </c>
      <c r="D132" s="45">
        <v>0.26</v>
      </c>
      <c r="E132" s="45">
        <v>0</v>
      </c>
      <c r="F132" s="45">
        <v>7.24</v>
      </c>
      <c r="G132" s="44">
        <v>30.84</v>
      </c>
      <c r="H132" s="85">
        <v>494</v>
      </c>
    </row>
    <row r="133" spans="1:8" s="6" customFormat="1" x14ac:dyDescent="0.2">
      <c r="A133" s="88" t="s">
        <v>17</v>
      </c>
      <c r="B133" s="103"/>
      <c r="C133" s="15">
        <f>SUM(C130:C132)</f>
        <v>500</v>
      </c>
      <c r="D133" s="65">
        <f>SUM(D130:D132)</f>
        <v>7.82</v>
      </c>
      <c r="E133" s="65">
        <f>SUM(E130:E132)</f>
        <v>15.8</v>
      </c>
      <c r="F133" s="65">
        <f>SUM(F130:F132)</f>
        <v>45.84</v>
      </c>
      <c r="G133" s="65">
        <f>SUM(G130:G132)</f>
        <v>369.73999999999995</v>
      </c>
      <c r="H133" s="33"/>
    </row>
    <row r="134" spans="1:8" ht="25.5" x14ac:dyDescent="0.2">
      <c r="A134" s="88" t="s">
        <v>18</v>
      </c>
      <c r="B134" s="14" t="s">
        <v>47</v>
      </c>
      <c r="C134" s="37">
        <v>200</v>
      </c>
      <c r="D134" s="45">
        <v>2.2400000000000002</v>
      </c>
      <c r="E134" s="45">
        <v>6.22</v>
      </c>
      <c r="F134" s="45">
        <v>7.4</v>
      </c>
      <c r="G134" s="44">
        <v>77.260000000000005</v>
      </c>
      <c r="H134" s="32" t="s">
        <v>46</v>
      </c>
    </row>
    <row r="135" spans="1:8" x14ac:dyDescent="0.2">
      <c r="A135" s="88"/>
      <c r="B135" s="14" t="s">
        <v>71</v>
      </c>
      <c r="C135" s="37" t="s">
        <v>84</v>
      </c>
      <c r="D135" s="45">
        <v>23.26</v>
      </c>
      <c r="E135" s="45">
        <v>20.28</v>
      </c>
      <c r="F135" s="45">
        <f>9.77+1.07</f>
        <v>10.84</v>
      </c>
      <c r="G135" s="45">
        <v>208.28</v>
      </c>
      <c r="H135" s="32" t="s">
        <v>70</v>
      </c>
    </row>
    <row r="136" spans="1:8" x14ac:dyDescent="0.2">
      <c r="A136" s="88"/>
      <c r="B136" s="14" t="s">
        <v>32</v>
      </c>
      <c r="C136" s="37">
        <v>150</v>
      </c>
      <c r="D136" s="45">
        <v>7.61</v>
      </c>
      <c r="E136" s="45">
        <v>6.42</v>
      </c>
      <c r="F136" s="45">
        <v>42.02</v>
      </c>
      <c r="G136" s="44">
        <v>318.52</v>
      </c>
      <c r="H136" s="38">
        <v>243</v>
      </c>
    </row>
    <row r="137" spans="1:8" x14ac:dyDescent="0.2">
      <c r="A137" s="88"/>
      <c r="B137" s="14" t="s">
        <v>21</v>
      </c>
      <c r="C137" s="37">
        <v>200</v>
      </c>
      <c r="D137" s="45">
        <v>0.08</v>
      </c>
      <c r="E137" s="45">
        <v>0</v>
      </c>
      <c r="F137" s="45">
        <v>10.62</v>
      </c>
      <c r="G137" s="44">
        <v>40.44</v>
      </c>
      <c r="H137" s="38">
        <v>508</v>
      </c>
    </row>
    <row r="138" spans="1:8" x14ac:dyDescent="0.2">
      <c r="A138" s="88"/>
      <c r="B138" s="14" t="s">
        <v>23</v>
      </c>
      <c r="C138" s="37">
        <v>30</v>
      </c>
      <c r="D138" s="45">
        <v>2.37</v>
      </c>
      <c r="E138" s="45">
        <v>0.3</v>
      </c>
      <c r="F138" s="45">
        <v>14.76</v>
      </c>
      <c r="G138" s="44">
        <v>70.5</v>
      </c>
      <c r="H138" s="38">
        <v>108</v>
      </c>
    </row>
    <row r="139" spans="1:8" x14ac:dyDescent="0.2">
      <c r="A139" s="88"/>
      <c r="B139" s="14" t="s">
        <v>22</v>
      </c>
      <c r="C139" s="37">
        <v>30</v>
      </c>
      <c r="D139" s="45">
        <v>1.98</v>
      </c>
      <c r="E139" s="45">
        <v>0.36</v>
      </c>
      <c r="F139" s="45">
        <v>10.02</v>
      </c>
      <c r="G139" s="44">
        <v>52.2</v>
      </c>
      <c r="H139" s="38">
        <v>109</v>
      </c>
    </row>
    <row r="140" spans="1:8" s="6" customFormat="1" x14ac:dyDescent="0.2">
      <c r="A140" s="88" t="s">
        <v>24</v>
      </c>
      <c r="B140" s="103"/>
      <c r="C140" s="15">
        <f>SUM(C136:C139)+C134+90+20</f>
        <v>720</v>
      </c>
      <c r="D140" s="66">
        <f>SUM(D134:D139)</f>
        <v>37.539999999999992</v>
      </c>
      <c r="E140" s="66">
        <f>SUM(E134:E139)</f>
        <v>33.58</v>
      </c>
      <c r="F140" s="66">
        <f>SUM(F134:F139)</f>
        <v>95.660000000000011</v>
      </c>
      <c r="G140" s="66">
        <f>SUM(G134:G139)</f>
        <v>767.2</v>
      </c>
      <c r="H140" s="33"/>
    </row>
    <row r="141" spans="1:8" s="6" customFormat="1" ht="13.5" thickBot="1" x14ac:dyDescent="0.25">
      <c r="A141" s="106" t="s">
        <v>25</v>
      </c>
      <c r="B141" s="107"/>
      <c r="C141" s="16">
        <f>C133+C140</f>
        <v>1220</v>
      </c>
      <c r="D141" s="16">
        <f t="shared" ref="D141:G141" si="13">D133+D140</f>
        <v>45.359999999999992</v>
      </c>
      <c r="E141" s="16">
        <f t="shared" si="13"/>
        <v>49.379999999999995</v>
      </c>
      <c r="F141" s="16">
        <f t="shared" si="13"/>
        <v>141.5</v>
      </c>
      <c r="G141" s="16">
        <f t="shared" si="13"/>
        <v>1136.94</v>
      </c>
      <c r="H141" s="34"/>
    </row>
    <row r="142" spans="1:8" s="6" customFormat="1" x14ac:dyDescent="0.2">
      <c r="A142" s="108" t="s">
        <v>110</v>
      </c>
      <c r="B142" s="109"/>
      <c r="C142" s="109"/>
      <c r="D142" s="109"/>
      <c r="E142" s="109"/>
      <c r="F142" s="109"/>
      <c r="G142" s="109"/>
      <c r="H142" s="110"/>
    </row>
    <row r="143" spans="1:8" x14ac:dyDescent="0.2">
      <c r="A143" s="88" t="s">
        <v>13</v>
      </c>
      <c r="B143" s="14" t="s">
        <v>73</v>
      </c>
      <c r="C143" s="37">
        <v>200</v>
      </c>
      <c r="D143" s="45">
        <v>8.6999999999999993</v>
      </c>
      <c r="E143" s="45">
        <v>15.64</v>
      </c>
      <c r="F143" s="45">
        <v>50.68</v>
      </c>
      <c r="G143" s="44">
        <v>240.65</v>
      </c>
      <c r="H143" s="38">
        <v>296</v>
      </c>
    </row>
    <row r="144" spans="1:8" x14ac:dyDescent="0.2">
      <c r="A144" s="88"/>
      <c r="B144" s="14" t="s">
        <v>15</v>
      </c>
      <c r="C144" s="37">
        <v>100</v>
      </c>
      <c r="D144" s="45">
        <v>7.63</v>
      </c>
      <c r="E144" s="45">
        <v>6.47</v>
      </c>
      <c r="F144" s="45">
        <v>40</v>
      </c>
      <c r="G144" s="44">
        <v>276.37</v>
      </c>
      <c r="H144" s="38">
        <v>574</v>
      </c>
    </row>
    <row r="145" spans="1:8" x14ac:dyDescent="0.2">
      <c r="A145" s="88"/>
      <c r="B145" s="14" t="s">
        <v>16</v>
      </c>
      <c r="C145" s="37">
        <v>200</v>
      </c>
      <c r="D145" s="45">
        <v>0.2</v>
      </c>
      <c r="E145" s="45">
        <v>0</v>
      </c>
      <c r="F145" s="45">
        <v>7.02</v>
      </c>
      <c r="G145" s="44">
        <v>28.46</v>
      </c>
      <c r="H145" s="38">
        <v>493</v>
      </c>
    </row>
    <row r="146" spans="1:8" s="6" customFormat="1" x14ac:dyDescent="0.2">
      <c r="A146" s="88" t="s">
        <v>17</v>
      </c>
      <c r="B146" s="103"/>
      <c r="C146" s="15">
        <f>SUM(C143:C145)</f>
        <v>500</v>
      </c>
      <c r="D146" s="65">
        <f>SUM(D143:D145)</f>
        <v>16.529999999999998</v>
      </c>
      <c r="E146" s="65">
        <f>SUM(E143:E145)</f>
        <v>22.11</v>
      </c>
      <c r="F146" s="65">
        <f>SUM(F143:F145)</f>
        <v>97.7</v>
      </c>
      <c r="G146" s="65">
        <f>SUM(G143:G145)</f>
        <v>545.48</v>
      </c>
      <c r="H146" s="33"/>
    </row>
    <row r="147" spans="1:8" ht="25.5" x14ac:dyDescent="0.2">
      <c r="A147" s="88" t="s">
        <v>18</v>
      </c>
      <c r="B147" s="14" t="s">
        <v>54</v>
      </c>
      <c r="C147" s="37">
        <v>200</v>
      </c>
      <c r="D147" s="45">
        <v>2.46</v>
      </c>
      <c r="E147" s="45">
        <v>7.36</v>
      </c>
      <c r="F147" s="45">
        <v>13.94</v>
      </c>
      <c r="G147" s="44">
        <v>155.63999999999999</v>
      </c>
      <c r="H147" s="32" t="s">
        <v>53</v>
      </c>
    </row>
    <row r="148" spans="1:8" x14ac:dyDescent="0.2">
      <c r="A148" s="88"/>
      <c r="B148" s="14" t="s">
        <v>31</v>
      </c>
      <c r="C148" s="37">
        <v>90</v>
      </c>
      <c r="D148" s="45">
        <v>12.03</v>
      </c>
      <c r="E148" s="45">
        <v>11.65</v>
      </c>
      <c r="F148" s="45">
        <v>12.1</v>
      </c>
      <c r="G148" s="44">
        <v>196.5</v>
      </c>
      <c r="H148" s="38">
        <v>405</v>
      </c>
    </row>
    <row r="149" spans="1:8" x14ac:dyDescent="0.2">
      <c r="A149" s="88"/>
      <c r="B149" s="14" t="s">
        <v>75</v>
      </c>
      <c r="C149" s="37">
        <v>150</v>
      </c>
      <c r="D149" s="45">
        <v>2.4700000000000002</v>
      </c>
      <c r="E149" s="45">
        <v>11.73</v>
      </c>
      <c r="F149" s="45">
        <v>36.229999999999997</v>
      </c>
      <c r="G149" s="44">
        <v>218.21</v>
      </c>
      <c r="H149" s="32" t="s">
        <v>74</v>
      </c>
    </row>
    <row r="150" spans="1:8" x14ac:dyDescent="0.2">
      <c r="A150" s="88"/>
      <c r="B150" s="14" t="s">
        <v>43</v>
      </c>
      <c r="C150" s="37">
        <v>200</v>
      </c>
      <c r="D150" s="45">
        <v>0.32</v>
      </c>
      <c r="E150" s="45">
        <v>0.14000000000000001</v>
      </c>
      <c r="F150" s="45">
        <v>11.46</v>
      </c>
      <c r="G150" s="44">
        <v>48.32</v>
      </c>
      <c r="H150" s="38">
        <v>519</v>
      </c>
    </row>
    <row r="151" spans="1:8" x14ac:dyDescent="0.2">
      <c r="A151" s="88"/>
      <c r="B151" s="14" t="s">
        <v>23</v>
      </c>
      <c r="C151" s="37">
        <v>30</v>
      </c>
      <c r="D151" s="45">
        <v>2.37</v>
      </c>
      <c r="E151" s="45">
        <v>0.3</v>
      </c>
      <c r="F151" s="45">
        <v>14.76</v>
      </c>
      <c r="G151" s="44">
        <v>70.5</v>
      </c>
      <c r="H151" s="38">
        <v>108</v>
      </c>
    </row>
    <row r="152" spans="1:8" x14ac:dyDescent="0.2">
      <c r="A152" s="88"/>
      <c r="B152" s="14" t="s">
        <v>22</v>
      </c>
      <c r="C152" s="37">
        <v>30</v>
      </c>
      <c r="D152" s="45">
        <v>1.98</v>
      </c>
      <c r="E152" s="45">
        <v>0.36</v>
      </c>
      <c r="F152" s="45">
        <v>10.02</v>
      </c>
      <c r="G152" s="44">
        <v>52.2</v>
      </c>
      <c r="H152" s="38">
        <v>109</v>
      </c>
    </row>
    <row r="153" spans="1:8" s="6" customFormat="1" ht="13.5" thickBot="1" x14ac:dyDescent="0.25">
      <c r="A153" s="88" t="s">
        <v>24</v>
      </c>
      <c r="B153" s="103"/>
      <c r="C153" s="15">
        <f>SUM(C147:C152)</f>
        <v>700</v>
      </c>
      <c r="D153" s="65">
        <f>SUM(D147:D152)</f>
        <v>21.63</v>
      </c>
      <c r="E153" s="65">
        <f>SUM(E147:E152)</f>
        <v>31.540000000000003</v>
      </c>
      <c r="F153" s="65">
        <f>SUM(F147:F152)</f>
        <v>98.509999999999991</v>
      </c>
      <c r="G153" s="65">
        <f>SUM(G147:G152)</f>
        <v>741.37000000000012</v>
      </c>
      <c r="H153" s="33"/>
    </row>
    <row r="154" spans="1:8" s="6" customFormat="1" ht="13.5" thickBot="1" x14ac:dyDescent="0.25">
      <c r="A154" s="108" t="s">
        <v>25</v>
      </c>
      <c r="B154" s="109"/>
      <c r="C154" s="23">
        <f>C146+C153</f>
        <v>1200</v>
      </c>
      <c r="D154" s="23">
        <f t="shared" ref="D154:G154" si="14">D146+D153</f>
        <v>38.159999999999997</v>
      </c>
      <c r="E154" s="23">
        <f t="shared" si="14"/>
        <v>53.650000000000006</v>
      </c>
      <c r="F154" s="23">
        <f t="shared" si="14"/>
        <v>196.20999999999998</v>
      </c>
      <c r="G154" s="23">
        <f t="shared" si="14"/>
        <v>1286.8500000000001</v>
      </c>
      <c r="H154" s="35"/>
    </row>
    <row r="155" spans="1:8" s="6" customFormat="1" ht="12" customHeight="1" x14ac:dyDescent="0.2">
      <c r="A155" s="111" t="s">
        <v>111</v>
      </c>
      <c r="B155" s="112"/>
      <c r="C155" s="112"/>
      <c r="D155" s="112"/>
      <c r="E155" s="112"/>
      <c r="F155" s="112"/>
      <c r="G155" s="112"/>
      <c r="H155" s="113"/>
    </row>
    <row r="156" spans="1:8" s="6" customFormat="1" ht="12" customHeight="1" x14ac:dyDescent="0.2">
      <c r="A156" s="106" t="s">
        <v>13</v>
      </c>
      <c r="B156" s="14" t="s">
        <v>106</v>
      </c>
      <c r="C156" s="37">
        <v>200</v>
      </c>
      <c r="D156" s="45">
        <v>4.4400000000000004</v>
      </c>
      <c r="E156" s="45">
        <v>11.28</v>
      </c>
      <c r="F156" s="45">
        <v>15.36</v>
      </c>
      <c r="G156" s="44">
        <v>164.98</v>
      </c>
      <c r="H156" s="38">
        <v>423</v>
      </c>
    </row>
    <row r="157" spans="1:8" s="6" customFormat="1" ht="12" customHeight="1" x14ac:dyDescent="0.2">
      <c r="A157" s="114"/>
      <c r="B157" s="14" t="s">
        <v>37</v>
      </c>
      <c r="C157" s="37">
        <v>100</v>
      </c>
      <c r="D157" s="45">
        <v>7.8</v>
      </c>
      <c r="E157" s="45">
        <v>3.64</v>
      </c>
      <c r="F157" s="45">
        <v>20.149999999999999</v>
      </c>
      <c r="G157" s="44">
        <v>234.6</v>
      </c>
      <c r="H157" s="38">
        <v>270</v>
      </c>
    </row>
    <row r="158" spans="1:8" s="6" customFormat="1" ht="12" customHeight="1" x14ac:dyDescent="0.2">
      <c r="A158" s="115"/>
      <c r="B158" s="14" t="s">
        <v>29</v>
      </c>
      <c r="C158" s="37">
        <v>200</v>
      </c>
      <c r="D158" s="45">
        <v>0.26</v>
      </c>
      <c r="E158" s="45">
        <v>0</v>
      </c>
      <c r="F158" s="45">
        <v>7.24</v>
      </c>
      <c r="G158" s="44">
        <v>30.84</v>
      </c>
      <c r="H158" s="38">
        <v>494</v>
      </c>
    </row>
    <row r="159" spans="1:8" s="6" customFormat="1" ht="12" customHeight="1" x14ac:dyDescent="0.2">
      <c r="A159" s="116" t="s">
        <v>17</v>
      </c>
      <c r="B159" s="117"/>
      <c r="C159" s="15">
        <f>SUM(C156:C158)</f>
        <v>500</v>
      </c>
      <c r="D159" s="65">
        <f>SUM(D156:D158)</f>
        <v>12.5</v>
      </c>
      <c r="E159" s="65">
        <f>SUM(E156:E158)</f>
        <v>14.92</v>
      </c>
      <c r="F159" s="65">
        <f>SUM(F156:F158)</f>
        <v>42.75</v>
      </c>
      <c r="G159" s="65">
        <f>SUM(G156:G158)</f>
        <v>430.41999999999996</v>
      </c>
      <c r="H159" s="33"/>
    </row>
    <row r="160" spans="1:8" s="6" customFormat="1" ht="12" customHeight="1" x14ac:dyDescent="0.2">
      <c r="A160" s="118" t="s">
        <v>18</v>
      </c>
      <c r="B160" s="14" t="s">
        <v>112</v>
      </c>
      <c r="C160" s="37">
        <v>200</v>
      </c>
      <c r="D160" s="45">
        <v>2.5</v>
      </c>
      <c r="E160" s="45">
        <v>19.239999999999998</v>
      </c>
      <c r="F160" s="45">
        <v>16.940000000000001</v>
      </c>
      <c r="G160" s="44">
        <v>198.6</v>
      </c>
      <c r="H160" s="32" t="s">
        <v>108</v>
      </c>
    </row>
    <row r="161" spans="1:8" s="6" customFormat="1" ht="17.25" customHeight="1" x14ac:dyDescent="0.2">
      <c r="A161" s="119"/>
      <c r="B161" s="14" t="s">
        <v>113</v>
      </c>
      <c r="C161" s="37">
        <v>90</v>
      </c>
      <c r="D161" s="45">
        <v>9.2200000000000006</v>
      </c>
      <c r="E161" s="45">
        <v>17.66</v>
      </c>
      <c r="F161" s="45">
        <v>1.93</v>
      </c>
      <c r="G161" s="44">
        <v>68.989999999999995</v>
      </c>
      <c r="H161" s="38">
        <v>343</v>
      </c>
    </row>
    <row r="162" spans="1:8" s="6" customFormat="1" x14ac:dyDescent="0.2">
      <c r="A162" s="119"/>
      <c r="B162" s="14" t="s">
        <v>50</v>
      </c>
      <c r="C162" s="37">
        <v>150</v>
      </c>
      <c r="D162" s="45">
        <v>3.87</v>
      </c>
      <c r="E162" s="45">
        <v>6.7</v>
      </c>
      <c r="F162" s="45">
        <v>40.08</v>
      </c>
      <c r="G162" s="44">
        <v>218.03</v>
      </c>
      <c r="H162" s="38">
        <v>414</v>
      </c>
    </row>
    <row r="163" spans="1:8" s="6" customFormat="1" x14ac:dyDescent="0.2">
      <c r="A163" s="119"/>
      <c r="B163" s="14" t="s">
        <v>34</v>
      </c>
      <c r="C163" s="37">
        <v>200</v>
      </c>
      <c r="D163" s="45">
        <v>1.92</v>
      </c>
      <c r="E163" s="45">
        <v>0.12</v>
      </c>
      <c r="F163" s="45">
        <v>25.86</v>
      </c>
      <c r="G163" s="44">
        <v>112.36</v>
      </c>
      <c r="H163" s="32" t="s">
        <v>33</v>
      </c>
    </row>
    <row r="164" spans="1:8" s="6" customFormat="1" x14ac:dyDescent="0.2">
      <c r="A164" s="119"/>
      <c r="B164" s="14" t="s">
        <v>23</v>
      </c>
      <c r="C164" s="37">
        <v>30</v>
      </c>
      <c r="D164" s="45">
        <v>2.37</v>
      </c>
      <c r="E164" s="45">
        <v>0.3</v>
      </c>
      <c r="F164" s="45">
        <v>14.76</v>
      </c>
      <c r="G164" s="44">
        <v>70.5</v>
      </c>
      <c r="H164" s="38">
        <v>108</v>
      </c>
    </row>
    <row r="165" spans="1:8" s="6" customFormat="1" x14ac:dyDescent="0.2">
      <c r="A165" s="120"/>
      <c r="B165" s="14" t="s">
        <v>22</v>
      </c>
      <c r="C165" s="37">
        <v>30</v>
      </c>
      <c r="D165" s="45">
        <v>1.98</v>
      </c>
      <c r="E165" s="45">
        <v>0.36</v>
      </c>
      <c r="F165" s="45">
        <v>10.02</v>
      </c>
      <c r="G165" s="44">
        <v>52.2</v>
      </c>
      <c r="H165" s="38">
        <v>109</v>
      </c>
    </row>
    <row r="166" spans="1:8" s="6" customFormat="1" x14ac:dyDescent="0.2">
      <c r="A166" s="116" t="s">
        <v>24</v>
      </c>
      <c r="B166" s="117"/>
      <c r="C166" s="15">
        <f>SUM(C160:C165)</f>
        <v>700</v>
      </c>
      <c r="D166" s="65">
        <f>SUM(D160:D165)</f>
        <v>21.86</v>
      </c>
      <c r="E166" s="65">
        <f>SUM(E160:E165)</f>
        <v>44.379999999999995</v>
      </c>
      <c r="F166" s="65">
        <f>SUM(F160:F165)</f>
        <v>109.59</v>
      </c>
      <c r="G166" s="65">
        <f>SUM(G160:G165)</f>
        <v>720.68000000000006</v>
      </c>
      <c r="H166" s="33"/>
    </row>
    <row r="167" spans="1:8" s="6" customFormat="1" ht="13.5" thickBot="1" x14ac:dyDescent="0.25">
      <c r="A167" s="121" t="s">
        <v>25</v>
      </c>
      <c r="B167" s="122"/>
      <c r="C167" s="17">
        <f>C159+C166</f>
        <v>1200</v>
      </c>
      <c r="D167" s="17">
        <f t="shared" ref="D167:G167" si="15">D159+D166</f>
        <v>34.36</v>
      </c>
      <c r="E167" s="17">
        <f t="shared" si="15"/>
        <v>59.3</v>
      </c>
      <c r="F167" s="17">
        <f t="shared" si="15"/>
        <v>152.34</v>
      </c>
      <c r="G167" s="17">
        <f t="shared" si="15"/>
        <v>1151.0999999999999</v>
      </c>
      <c r="H167" s="36"/>
    </row>
    <row r="168" spans="1:8" s="6" customFormat="1" x14ac:dyDescent="0.2">
      <c r="A168" s="88" t="s">
        <v>76</v>
      </c>
      <c r="B168" s="103"/>
      <c r="C168" s="15">
        <f>C154+C141+C128+C115+C103+C77+C65+C52+C39+C26+C167+C90</f>
        <v>14500</v>
      </c>
      <c r="D168" s="15">
        <f t="shared" ref="D168:G168" si="16">D154+D141+D128+D115+D103+D77+D65+D52+D39+D26+D167+D90</f>
        <v>488.44000000000005</v>
      </c>
      <c r="E168" s="15">
        <f t="shared" si="16"/>
        <v>548.04999999999995</v>
      </c>
      <c r="F168" s="15">
        <f t="shared" si="16"/>
        <v>2121.3000000000002</v>
      </c>
      <c r="G168" s="15">
        <f t="shared" si="16"/>
        <v>14906.07</v>
      </c>
      <c r="H168" s="33"/>
    </row>
    <row r="169" spans="1:8" s="6" customFormat="1" ht="13.5" thickBot="1" x14ac:dyDescent="0.25">
      <c r="A169" s="121" t="s">
        <v>77</v>
      </c>
      <c r="B169" s="122"/>
      <c r="C169" s="69">
        <f>C168/12</f>
        <v>1208.3333333333333</v>
      </c>
      <c r="D169" s="69">
        <f>D168/12</f>
        <v>40.70333333333334</v>
      </c>
      <c r="E169" s="69">
        <f>E168/12</f>
        <v>45.670833333333327</v>
      </c>
      <c r="F169" s="69">
        <f>F168/12</f>
        <v>176.77500000000001</v>
      </c>
      <c r="G169" s="69">
        <f>G168/12</f>
        <v>1242.1724999999999</v>
      </c>
      <c r="H169" s="36"/>
    </row>
    <row r="170" spans="1:8" s="22" customFormat="1" ht="30" customHeight="1" thickBot="1" x14ac:dyDescent="0.25">
      <c r="A170" s="125"/>
      <c r="B170" s="125"/>
      <c r="C170" s="21"/>
      <c r="D170" s="67"/>
      <c r="E170" s="67"/>
      <c r="F170" s="67"/>
      <c r="G170" s="68"/>
      <c r="H170" s="21"/>
    </row>
    <row r="171" spans="1:8" ht="38.25" x14ac:dyDescent="0.2">
      <c r="B171" s="39" t="s">
        <v>86</v>
      </c>
      <c r="C171" s="40" t="s">
        <v>87</v>
      </c>
      <c r="D171" s="41" t="s">
        <v>7</v>
      </c>
      <c r="E171" s="41" t="s">
        <v>8</v>
      </c>
      <c r="F171" s="41" t="s">
        <v>9</v>
      </c>
      <c r="G171" s="42" t="s">
        <v>6</v>
      </c>
    </row>
    <row r="172" spans="1:8" x14ac:dyDescent="0.2">
      <c r="B172" s="43" t="s">
        <v>88</v>
      </c>
      <c r="C172" s="44">
        <v>500</v>
      </c>
      <c r="D172" s="45" t="s">
        <v>89</v>
      </c>
      <c r="E172" s="45" t="s">
        <v>90</v>
      </c>
      <c r="F172" s="45" t="s">
        <v>91</v>
      </c>
      <c r="G172" s="46" t="s">
        <v>92</v>
      </c>
    </row>
    <row r="173" spans="1:8" x14ac:dyDescent="0.2">
      <c r="B173" s="43" t="s">
        <v>93</v>
      </c>
      <c r="C173" s="44">
        <v>700</v>
      </c>
      <c r="D173" s="45" t="s">
        <v>94</v>
      </c>
      <c r="E173" s="45" t="s">
        <v>95</v>
      </c>
      <c r="F173" s="45" t="s">
        <v>96</v>
      </c>
      <c r="G173" s="46" t="s">
        <v>97</v>
      </c>
    </row>
    <row r="174" spans="1:8" ht="13.5" thickBot="1" x14ac:dyDescent="0.25">
      <c r="B174" s="47" t="s">
        <v>98</v>
      </c>
      <c r="C174" s="48">
        <v>300</v>
      </c>
      <c r="D174" s="49" t="s">
        <v>99</v>
      </c>
      <c r="E174" s="49" t="s">
        <v>100</v>
      </c>
      <c r="F174" s="49" t="s">
        <v>101</v>
      </c>
      <c r="G174" s="50" t="s">
        <v>102</v>
      </c>
    </row>
    <row r="175" spans="1:8" x14ac:dyDescent="0.2">
      <c r="B175" s="51"/>
      <c r="C175" s="52"/>
      <c r="D175" s="52"/>
      <c r="E175" s="52"/>
      <c r="F175" s="52"/>
      <c r="G175" s="52"/>
    </row>
    <row r="176" spans="1:8" x14ac:dyDescent="0.2">
      <c r="B176" s="53" t="s">
        <v>103</v>
      </c>
      <c r="C176" s="70">
        <f>(C146+C133+C120+C108+C95+C70+C57+C44+C31+C19+C159+C82)/12</f>
        <v>500</v>
      </c>
      <c r="D176" s="45">
        <f>(D146+D133+D120+D108+D95+D70+D57+D44+D31+D19+D159+D82)/12</f>
        <v>16.071666666666665</v>
      </c>
      <c r="E176" s="45">
        <f>(E146+E133+E120+E108+E95+E70+E57+E44+E31+E19+E159+E82)/12</f>
        <v>16.116666666666664</v>
      </c>
      <c r="F176" s="45">
        <f>(F146+F133+F120+F108+F95+F70+F57+F44+F31+F19+F159+F82)/12</f>
        <v>71.951666666666668</v>
      </c>
      <c r="G176" s="45">
        <f>(G146+G133+G120+G108+G95+G70+G57+G44+G31+G19+G159+G82)/12</f>
        <v>516.69916666666666</v>
      </c>
    </row>
    <row r="177" spans="2:7" x14ac:dyDescent="0.2">
      <c r="B177" s="53" t="s">
        <v>104</v>
      </c>
      <c r="C177" s="70">
        <f>(C153+C140+C127+C114+C102+C76+C64+C51+C38+C25+C89+C166)/12</f>
        <v>708.33333333333337</v>
      </c>
      <c r="D177" s="45">
        <f>(D153+D140+D127+D114+D102+D76+D64+D51+D38+D25+D89+D166)/12</f>
        <v>24.631666666666671</v>
      </c>
      <c r="E177" s="45">
        <f>(E153+E140+E127+E114+E102+E76+E64+E51+E38+E25+E89+E166)/12</f>
        <v>29.554166666666664</v>
      </c>
      <c r="F177" s="45">
        <f>(F153+F140+F127+F114+F102+F76+F64+F51+F38+F25+F89+F166)/12</f>
        <v>104.82333333333337</v>
      </c>
      <c r="G177" s="45">
        <f>(G153+G140+G127+G114+G102+G76+G64+G51+G38+G25+G89+G166)/12</f>
        <v>725.47333333333336</v>
      </c>
    </row>
  </sheetData>
  <mergeCells count="82">
    <mergeCell ref="A167:B167"/>
    <mergeCell ref="A89:B89"/>
    <mergeCell ref="A90:B90"/>
    <mergeCell ref="A155:H155"/>
    <mergeCell ref="A170:B170"/>
    <mergeCell ref="A141:B141"/>
    <mergeCell ref="A142:H142"/>
    <mergeCell ref="A143:A145"/>
    <mergeCell ref="A146:B146"/>
    <mergeCell ref="A147:A152"/>
    <mergeCell ref="A153:B153"/>
    <mergeCell ref="A154:B154"/>
    <mergeCell ref="A168:B168"/>
    <mergeCell ref="A169:B169"/>
    <mergeCell ref="A156:A158"/>
    <mergeCell ref="A159:B159"/>
    <mergeCell ref="A160:A165"/>
    <mergeCell ref="A166:B166"/>
    <mergeCell ref="A130:A132"/>
    <mergeCell ref="A133:B133"/>
    <mergeCell ref="A134:A139"/>
    <mergeCell ref="A140:B140"/>
    <mergeCell ref="A129:H129"/>
    <mergeCell ref="A115:B115"/>
    <mergeCell ref="A116:H116"/>
    <mergeCell ref="A117:A119"/>
    <mergeCell ref="A120:B120"/>
    <mergeCell ref="A121:A126"/>
    <mergeCell ref="A127:B127"/>
    <mergeCell ref="A128:B128"/>
    <mergeCell ref="A114:B114"/>
    <mergeCell ref="A92:A94"/>
    <mergeCell ref="A95:B95"/>
    <mergeCell ref="A96:A101"/>
    <mergeCell ref="A102:B102"/>
    <mergeCell ref="A103:B103"/>
    <mergeCell ref="A104:H104"/>
    <mergeCell ref="A105:A107"/>
    <mergeCell ref="A108:B108"/>
    <mergeCell ref="A109:A113"/>
    <mergeCell ref="A91:H91"/>
    <mergeCell ref="A65:B65"/>
    <mergeCell ref="A66:H66"/>
    <mergeCell ref="A67:A69"/>
    <mergeCell ref="A70:B70"/>
    <mergeCell ref="A71:A75"/>
    <mergeCell ref="A76:B76"/>
    <mergeCell ref="A77:B77"/>
    <mergeCell ref="A78:H78"/>
    <mergeCell ref="A79:A81"/>
    <mergeCell ref="A82:B82"/>
    <mergeCell ref="A83:A88"/>
    <mergeCell ref="A64:B64"/>
    <mergeCell ref="A40:H40"/>
    <mergeCell ref="A41:A43"/>
    <mergeCell ref="A44:B44"/>
    <mergeCell ref="A45:A50"/>
    <mergeCell ref="A51:B51"/>
    <mergeCell ref="A52:B52"/>
    <mergeCell ref="A53:H53"/>
    <mergeCell ref="A54:A56"/>
    <mergeCell ref="A57:B57"/>
    <mergeCell ref="A58:A63"/>
    <mergeCell ref="A39:B39"/>
    <mergeCell ref="A25:B25"/>
    <mergeCell ref="A26:B26"/>
    <mergeCell ref="A27:H27"/>
    <mergeCell ref="A28:A30"/>
    <mergeCell ref="A31:B31"/>
    <mergeCell ref="A32:A37"/>
    <mergeCell ref="A38:B38"/>
    <mergeCell ref="H13:H14"/>
    <mergeCell ref="A9:H9"/>
    <mergeCell ref="A15:H15"/>
    <mergeCell ref="A16:A18"/>
    <mergeCell ref="A19:B19"/>
    <mergeCell ref="G13:G14"/>
    <mergeCell ref="A20:A24"/>
    <mergeCell ref="A13:A14"/>
    <mergeCell ref="B13:B14"/>
    <mergeCell ref="C13:C14"/>
    <mergeCell ref="D13:F13"/>
  </mergeCells>
  <pageMargins left="0.31496062992125984" right="0.31496062992125984" top="0.15748031496062992" bottom="0.35433070866141736" header="0.31496062992125984" footer="0.31496062992125984"/>
  <pageSetup paperSize="9" scale="76" fitToHeight="0" orientation="portrait" r:id="rId1"/>
  <ignoredErrors>
    <ignoredError sqref="D51:E5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3"/>
  <sheetViews>
    <sheetView view="pageBreakPreview" topLeftCell="A77" zoomScale="60" zoomScaleNormal="100" workbookViewId="0">
      <selection activeCell="D159" sqref="D159"/>
    </sheetView>
  </sheetViews>
  <sheetFormatPr defaultRowHeight="12.75" x14ac:dyDescent="0.2"/>
  <cols>
    <col min="1" max="1" width="12.5703125" style="10" customWidth="1"/>
    <col min="2" max="2" width="41.7109375" style="7" customWidth="1"/>
    <col min="3" max="3" width="10.7109375" style="18" customWidth="1"/>
    <col min="4" max="6" width="10.7109375" style="54" customWidth="1"/>
    <col min="7" max="7" width="15.28515625" style="55" customWidth="1"/>
    <col min="8" max="8" width="15.7109375" style="18" customWidth="1"/>
    <col min="9" max="11" width="7.7109375" customWidth="1"/>
  </cols>
  <sheetData>
    <row r="1" spans="1:8" x14ac:dyDescent="0.2">
      <c r="B1" s="24" t="s">
        <v>78</v>
      </c>
      <c r="H1" s="28" t="s">
        <v>82</v>
      </c>
    </row>
    <row r="2" spans="1:8" x14ac:dyDescent="0.2">
      <c r="B2" s="11"/>
      <c r="F2" s="56"/>
      <c r="G2" s="57"/>
      <c r="H2" s="19"/>
    </row>
    <row r="3" spans="1:8" x14ac:dyDescent="0.2">
      <c r="B3" s="26" t="s">
        <v>79</v>
      </c>
      <c r="F3" s="58"/>
      <c r="G3" s="59"/>
      <c r="H3" s="29" t="s">
        <v>79</v>
      </c>
    </row>
    <row r="4" spans="1:8" x14ac:dyDescent="0.2">
      <c r="B4" s="27" t="s">
        <v>80</v>
      </c>
      <c r="F4" s="60"/>
      <c r="G4" s="61"/>
      <c r="H4" s="30" t="s">
        <v>80</v>
      </c>
    </row>
    <row r="5" spans="1:8" x14ac:dyDescent="0.2">
      <c r="B5" s="25" t="s">
        <v>81</v>
      </c>
      <c r="H5" s="31" t="s">
        <v>81</v>
      </c>
    </row>
    <row r="9" spans="1:8" s="1" customFormat="1" x14ac:dyDescent="0.2">
      <c r="A9" s="98" t="s">
        <v>10</v>
      </c>
      <c r="B9" s="99"/>
      <c r="C9" s="99"/>
      <c r="D9" s="99"/>
      <c r="E9" s="99"/>
      <c r="F9" s="99"/>
      <c r="G9" s="99"/>
      <c r="H9" s="99"/>
    </row>
    <row r="10" spans="1:8" s="1" customFormat="1" x14ac:dyDescent="0.2">
      <c r="A10" s="8"/>
      <c r="C10" s="2"/>
      <c r="D10" s="62"/>
      <c r="E10" s="62"/>
      <c r="F10" s="62"/>
      <c r="G10" s="63"/>
      <c r="H10" s="3"/>
    </row>
    <row r="11" spans="1:8" s="1" customFormat="1" ht="27.75" customHeight="1" x14ac:dyDescent="0.2">
      <c r="A11" s="8" t="s">
        <v>4</v>
      </c>
      <c r="B11" s="1" t="s">
        <v>83</v>
      </c>
      <c r="C11" s="2"/>
      <c r="D11" s="62"/>
      <c r="E11" s="62"/>
      <c r="F11" s="62"/>
      <c r="G11" s="63"/>
      <c r="H11" s="3"/>
    </row>
    <row r="12" spans="1:8" s="1" customFormat="1" ht="13.5" thickBot="1" x14ac:dyDescent="0.25">
      <c r="A12" s="9"/>
      <c r="C12" s="2"/>
      <c r="D12" s="62"/>
      <c r="E12" s="62"/>
      <c r="F12" s="62"/>
      <c r="G12" s="63"/>
      <c r="H12" s="3"/>
    </row>
    <row r="13" spans="1:8" s="4" customFormat="1" ht="33" customHeight="1" x14ac:dyDescent="0.2">
      <c r="A13" s="89" t="s">
        <v>0</v>
      </c>
      <c r="B13" s="91" t="s">
        <v>1</v>
      </c>
      <c r="C13" s="93" t="s">
        <v>3</v>
      </c>
      <c r="D13" s="126" t="s">
        <v>5</v>
      </c>
      <c r="E13" s="127"/>
      <c r="F13" s="128"/>
      <c r="G13" s="104" t="s">
        <v>6</v>
      </c>
      <c r="H13" s="96" t="s">
        <v>2</v>
      </c>
    </row>
    <row r="14" spans="1:8" s="5" customFormat="1" ht="13.5" thickBot="1" x14ac:dyDescent="0.25">
      <c r="A14" s="90"/>
      <c r="B14" s="92"/>
      <c r="C14" s="94"/>
      <c r="D14" s="64" t="s">
        <v>7</v>
      </c>
      <c r="E14" s="64" t="s">
        <v>8</v>
      </c>
      <c r="F14" s="64" t="s">
        <v>9</v>
      </c>
      <c r="G14" s="105"/>
      <c r="H14" s="97"/>
    </row>
    <row r="15" spans="1:8" s="6" customFormat="1" x14ac:dyDescent="0.2">
      <c r="A15" s="100" t="s">
        <v>12</v>
      </c>
      <c r="B15" s="101"/>
      <c r="C15" s="101"/>
      <c r="D15" s="101"/>
      <c r="E15" s="101"/>
      <c r="F15" s="101"/>
      <c r="G15" s="101"/>
      <c r="H15" s="102"/>
    </row>
    <row r="16" spans="1:8" x14ac:dyDescent="0.2">
      <c r="A16" s="88" t="s">
        <v>13</v>
      </c>
      <c r="B16" s="14" t="s">
        <v>14</v>
      </c>
      <c r="C16" s="37">
        <v>250</v>
      </c>
      <c r="D16" s="45">
        <v>7.05</v>
      </c>
      <c r="E16" s="45">
        <v>8.9499999999999993</v>
      </c>
      <c r="F16" s="45">
        <v>41.77</v>
      </c>
      <c r="G16" s="44">
        <v>275.77</v>
      </c>
      <c r="H16" s="38">
        <v>268</v>
      </c>
    </row>
    <row r="17" spans="1:8" x14ac:dyDescent="0.2">
      <c r="A17" s="88"/>
      <c r="B17" s="14" t="s">
        <v>15</v>
      </c>
      <c r="C17" s="37">
        <v>100</v>
      </c>
      <c r="D17" s="45">
        <v>7.63</v>
      </c>
      <c r="E17" s="45">
        <v>6.47</v>
      </c>
      <c r="F17" s="45">
        <v>40</v>
      </c>
      <c r="G17" s="44">
        <v>276.37</v>
      </c>
      <c r="H17" s="38">
        <v>574</v>
      </c>
    </row>
    <row r="18" spans="1:8" x14ac:dyDescent="0.2">
      <c r="A18" s="88"/>
      <c r="B18" s="14" t="s">
        <v>16</v>
      </c>
      <c r="C18" s="37">
        <v>200</v>
      </c>
      <c r="D18" s="45">
        <v>0.2</v>
      </c>
      <c r="E18" s="45">
        <v>0</v>
      </c>
      <c r="F18" s="45">
        <v>7.02</v>
      </c>
      <c r="G18" s="44">
        <v>28.46</v>
      </c>
      <c r="H18" s="38">
        <v>493</v>
      </c>
    </row>
    <row r="19" spans="1:8" s="6" customFormat="1" x14ac:dyDescent="0.2">
      <c r="A19" s="88" t="s">
        <v>17</v>
      </c>
      <c r="B19" s="103"/>
      <c r="C19" s="15">
        <f>SUM(C16:C18)</f>
        <v>550</v>
      </c>
      <c r="D19" s="65">
        <f>SUM(D16:D18)</f>
        <v>14.879999999999999</v>
      </c>
      <c r="E19" s="65">
        <f>SUM(E16:E18)</f>
        <v>15.419999999999998</v>
      </c>
      <c r="F19" s="65">
        <f>SUM(F16:F18)</f>
        <v>88.79</v>
      </c>
      <c r="G19" s="65">
        <f>SUM(G16:G18)</f>
        <v>580.6</v>
      </c>
      <c r="H19" s="33"/>
    </row>
    <row r="20" spans="1:8" x14ac:dyDescent="0.2">
      <c r="A20" s="88" t="s">
        <v>18</v>
      </c>
      <c r="B20" s="14" t="s">
        <v>19</v>
      </c>
      <c r="C20" s="37">
        <v>250</v>
      </c>
      <c r="D20" s="45">
        <v>2.25</v>
      </c>
      <c r="E20" s="45">
        <v>6.6</v>
      </c>
      <c r="F20" s="45">
        <v>16.920000000000002</v>
      </c>
      <c r="G20" s="44">
        <v>108.85</v>
      </c>
      <c r="H20" s="38">
        <v>131</v>
      </c>
    </row>
    <row r="21" spans="1:8" x14ac:dyDescent="0.2">
      <c r="A21" s="88"/>
      <c r="B21" s="14" t="s">
        <v>20</v>
      </c>
      <c r="C21" s="37">
        <v>280</v>
      </c>
      <c r="D21" s="45">
        <v>13.8</v>
      </c>
      <c r="E21" s="45">
        <v>23.78</v>
      </c>
      <c r="F21" s="45">
        <v>76.790000000000006</v>
      </c>
      <c r="G21" s="44">
        <v>510.22</v>
      </c>
      <c r="H21" s="38">
        <v>265</v>
      </c>
    </row>
    <row r="22" spans="1:8" x14ac:dyDescent="0.2">
      <c r="A22" s="88"/>
      <c r="B22" s="14" t="s">
        <v>21</v>
      </c>
      <c r="C22" s="37">
        <v>200</v>
      </c>
      <c r="D22" s="45">
        <v>0.08</v>
      </c>
      <c r="E22" s="45">
        <v>0</v>
      </c>
      <c r="F22" s="45">
        <v>10.62</v>
      </c>
      <c r="G22" s="44">
        <v>40.44</v>
      </c>
      <c r="H22" s="38">
        <v>508</v>
      </c>
    </row>
    <row r="23" spans="1:8" x14ac:dyDescent="0.2">
      <c r="A23" s="88"/>
      <c r="B23" s="14" t="s">
        <v>22</v>
      </c>
      <c r="C23" s="37">
        <v>30</v>
      </c>
      <c r="D23" s="45">
        <v>1.98</v>
      </c>
      <c r="E23" s="45">
        <v>0.36</v>
      </c>
      <c r="F23" s="45">
        <v>10.02</v>
      </c>
      <c r="G23" s="44">
        <v>52.2</v>
      </c>
      <c r="H23" s="38">
        <v>109</v>
      </c>
    </row>
    <row r="24" spans="1:8" x14ac:dyDescent="0.2">
      <c r="A24" s="88"/>
      <c r="B24" s="14" t="s">
        <v>23</v>
      </c>
      <c r="C24" s="37">
        <v>30</v>
      </c>
      <c r="D24" s="45">
        <v>2.37</v>
      </c>
      <c r="E24" s="45">
        <v>0.3</v>
      </c>
      <c r="F24" s="45">
        <v>14.76</v>
      </c>
      <c r="G24" s="44">
        <v>70.5</v>
      </c>
      <c r="H24" s="38">
        <v>108</v>
      </c>
    </row>
    <row r="25" spans="1:8" s="6" customFormat="1" x14ac:dyDescent="0.2">
      <c r="A25" s="88" t="s">
        <v>24</v>
      </c>
      <c r="B25" s="103"/>
      <c r="C25" s="15">
        <f>SUM(C20:C24)</f>
        <v>790</v>
      </c>
      <c r="D25" s="65">
        <f>SUM(D20:D24)</f>
        <v>20.48</v>
      </c>
      <c r="E25" s="65">
        <f>SUM(E20:E24)</f>
        <v>31.040000000000003</v>
      </c>
      <c r="F25" s="65">
        <f>SUM(F20:F24)</f>
        <v>129.11000000000001</v>
      </c>
      <c r="G25" s="65">
        <f>SUM(G20:G24)</f>
        <v>782.21</v>
      </c>
      <c r="H25" s="33"/>
    </row>
    <row r="26" spans="1:8" s="6" customFormat="1" ht="13.5" thickBot="1" x14ac:dyDescent="0.25">
      <c r="A26" s="106" t="s">
        <v>25</v>
      </c>
      <c r="B26" s="107"/>
      <c r="C26" s="16">
        <f>C19+C25</f>
        <v>1340</v>
      </c>
      <c r="D26" s="16">
        <f t="shared" ref="D26:G26" si="0">D19+D25</f>
        <v>35.36</v>
      </c>
      <c r="E26" s="16">
        <f t="shared" si="0"/>
        <v>46.46</v>
      </c>
      <c r="F26" s="16">
        <f t="shared" si="0"/>
        <v>217.90000000000003</v>
      </c>
      <c r="G26" s="16">
        <f t="shared" si="0"/>
        <v>1362.81</v>
      </c>
      <c r="H26" s="34"/>
    </row>
    <row r="27" spans="1:8" s="6" customFormat="1" x14ac:dyDescent="0.2">
      <c r="A27" s="108" t="s">
        <v>26</v>
      </c>
      <c r="B27" s="109"/>
      <c r="C27" s="109"/>
      <c r="D27" s="109"/>
      <c r="E27" s="109"/>
      <c r="F27" s="109"/>
      <c r="G27" s="109"/>
      <c r="H27" s="110"/>
    </row>
    <row r="28" spans="1:8" x14ac:dyDescent="0.2">
      <c r="A28" s="88" t="s">
        <v>13</v>
      </c>
      <c r="B28" s="14" t="s">
        <v>27</v>
      </c>
      <c r="C28" s="37">
        <v>250</v>
      </c>
      <c r="D28" s="45">
        <v>25.15</v>
      </c>
      <c r="E28" s="45">
        <v>15.7</v>
      </c>
      <c r="F28" s="45">
        <v>48.8</v>
      </c>
      <c r="G28" s="44">
        <v>434.35</v>
      </c>
      <c r="H28" s="38">
        <v>117</v>
      </c>
    </row>
    <row r="29" spans="1:8" x14ac:dyDescent="0.2">
      <c r="A29" s="88"/>
      <c r="B29" s="14" t="s">
        <v>28</v>
      </c>
      <c r="C29" s="37">
        <v>100</v>
      </c>
      <c r="D29" s="45">
        <v>8.4</v>
      </c>
      <c r="E29" s="45">
        <v>7.97</v>
      </c>
      <c r="F29" s="45">
        <v>38.06</v>
      </c>
      <c r="G29" s="44">
        <v>318</v>
      </c>
      <c r="H29" s="38">
        <v>564</v>
      </c>
    </row>
    <row r="30" spans="1:8" x14ac:dyDescent="0.2">
      <c r="A30" s="88"/>
      <c r="B30" s="14" t="s">
        <v>29</v>
      </c>
      <c r="C30" s="37">
        <v>200</v>
      </c>
      <c r="D30" s="45">
        <v>0.26</v>
      </c>
      <c r="E30" s="45">
        <v>0</v>
      </c>
      <c r="F30" s="45">
        <v>7.24</v>
      </c>
      <c r="G30" s="44">
        <v>30.84</v>
      </c>
      <c r="H30" s="38">
        <v>494</v>
      </c>
    </row>
    <row r="31" spans="1:8" s="6" customFormat="1" x14ac:dyDescent="0.2">
      <c r="A31" s="88" t="s">
        <v>17</v>
      </c>
      <c r="B31" s="103"/>
      <c r="C31" s="15">
        <f>SUM(C28:C30)</f>
        <v>550</v>
      </c>
      <c r="D31" s="65">
        <f>SUM(D28:D30)</f>
        <v>33.809999999999995</v>
      </c>
      <c r="E31" s="65">
        <f>SUM(E28:E30)</f>
        <v>23.669999999999998</v>
      </c>
      <c r="F31" s="65">
        <f>SUM(F28:F30)</f>
        <v>94.1</v>
      </c>
      <c r="G31" s="65">
        <f>SUM(G28:G30)</f>
        <v>783.19</v>
      </c>
      <c r="H31" s="33"/>
    </row>
    <row r="32" spans="1:8" ht="25.5" x14ac:dyDescent="0.2">
      <c r="A32" s="88" t="s">
        <v>18</v>
      </c>
      <c r="B32" s="14" t="s">
        <v>30</v>
      </c>
      <c r="C32" s="37">
        <v>250</v>
      </c>
      <c r="D32" s="45">
        <v>2.7</v>
      </c>
      <c r="E32" s="45">
        <v>5.35</v>
      </c>
      <c r="F32" s="45">
        <v>18.829999999999998</v>
      </c>
      <c r="G32" s="44">
        <v>111.25</v>
      </c>
      <c r="H32" s="38">
        <v>147</v>
      </c>
    </row>
    <row r="33" spans="1:8" x14ac:dyDescent="0.2">
      <c r="A33" s="88"/>
      <c r="B33" s="14" t="s">
        <v>31</v>
      </c>
      <c r="C33" s="37">
        <v>100</v>
      </c>
      <c r="D33" s="45">
        <v>13.37</v>
      </c>
      <c r="E33" s="45">
        <v>12.94</v>
      </c>
      <c r="F33" s="45">
        <v>13.44</v>
      </c>
      <c r="G33" s="44">
        <v>218.33</v>
      </c>
      <c r="H33" s="38">
        <v>405</v>
      </c>
    </row>
    <row r="34" spans="1:8" x14ac:dyDescent="0.2">
      <c r="A34" s="88"/>
      <c r="B34" s="14" t="s">
        <v>32</v>
      </c>
      <c r="C34" s="37">
        <v>180</v>
      </c>
      <c r="D34" s="45">
        <v>9.1300000000000008</v>
      </c>
      <c r="E34" s="45">
        <v>7.7</v>
      </c>
      <c r="F34" s="45">
        <v>50.42</v>
      </c>
      <c r="G34" s="44">
        <v>262.22000000000003</v>
      </c>
      <c r="H34" s="38">
        <v>243</v>
      </c>
    </row>
    <row r="35" spans="1:8" x14ac:dyDescent="0.2">
      <c r="A35" s="88"/>
      <c r="B35" s="14" t="s">
        <v>34</v>
      </c>
      <c r="C35" s="37">
        <v>200</v>
      </c>
      <c r="D35" s="45">
        <v>1.92</v>
      </c>
      <c r="E35" s="45">
        <v>0.12</v>
      </c>
      <c r="F35" s="45">
        <v>25.86</v>
      </c>
      <c r="G35" s="44">
        <v>112.36</v>
      </c>
      <c r="H35" s="32" t="s">
        <v>33</v>
      </c>
    </row>
    <row r="36" spans="1:8" x14ac:dyDescent="0.2">
      <c r="A36" s="88"/>
      <c r="B36" s="14" t="s">
        <v>23</v>
      </c>
      <c r="C36" s="37">
        <v>30</v>
      </c>
      <c r="D36" s="45">
        <v>2.37</v>
      </c>
      <c r="E36" s="45">
        <v>0.3</v>
      </c>
      <c r="F36" s="45">
        <v>14.76</v>
      </c>
      <c r="G36" s="44">
        <v>70.5</v>
      </c>
      <c r="H36" s="38">
        <v>108</v>
      </c>
    </row>
    <row r="37" spans="1:8" x14ac:dyDescent="0.2">
      <c r="A37" s="88"/>
      <c r="B37" s="14" t="s">
        <v>22</v>
      </c>
      <c r="C37" s="37">
        <v>30</v>
      </c>
      <c r="D37" s="45">
        <v>1.98</v>
      </c>
      <c r="E37" s="45">
        <v>0.36</v>
      </c>
      <c r="F37" s="45">
        <v>10.02</v>
      </c>
      <c r="G37" s="44">
        <v>52.2</v>
      </c>
      <c r="H37" s="38">
        <v>109</v>
      </c>
    </row>
    <row r="38" spans="1:8" s="6" customFormat="1" x14ac:dyDescent="0.2">
      <c r="A38" s="88" t="s">
        <v>24</v>
      </c>
      <c r="B38" s="103"/>
      <c r="C38" s="15">
        <f>SUM(C32:C37)</f>
        <v>790</v>
      </c>
      <c r="D38" s="65">
        <f>SUM(D32:D37)</f>
        <v>31.470000000000006</v>
      </c>
      <c r="E38" s="65">
        <f>SUM(E32:E37)</f>
        <v>26.77</v>
      </c>
      <c r="F38" s="65">
        <f>SUM(F32:F37)</f>
        <v>133.33000000000001</v>
      </c>
      <c r="G38" s="65">
        <f>SUM(G32:G37)</f>
        <v>826.86000000000013</v>
      </c>
      <c r="H38" s="33"/>
    </row>
    <row r="39" spans="1:8" s="6" customFormat="1" ht="13.5" thickBot="1" x14ac:dyDescent="0.25">
      <c r="A39" s="106" t="s">
        <v>25</v>
      </c>
      <c r="B39" s="107"/>
      <c r="C39" s="16">
        <f>C31+C38</f>
        <v>1340</v>
      </c>
      <c r="D39" s="16">
        <f t="shared" ref="D39:G39" si="1">D31+D38</f>
        <v>65.28</v>
      </c>
      <c r="E39" s="16">
        <f t="shared" si="1"/>
        <v>50.44</v>
      </c>
      <c r="F39" s="16">
        <f t="shared" si="1"/>
        <v>227.43</v>
      </c>
      <c r="G39" s="16">
        <f t="shared" si="1"/>
        <v>1610.0500000000002</v>
      </c>
      <c r="H39" s="34"/>
    </row>
    <row r="40" spans="1:8" s="6" customFormat="1" x14ac:dyDescent="0.2">
      <c r="A40" s="108" t="s">
        <v>35</v>
      </c>
      <c r="B40" s="109"/>
      <c r="C40" s="109"/>
      <c r="D40" s="109"/>
      <c r="E40" s="109"/>
      <c r="F40" s="109"/>
      <c r="G40" s="109"/>
      <c r="H40" s="110"/>
    </row>
    <row r="41" spans="1:8" x14ac:dyDescent="0.2">
      <c r="A41" s="88" t="s">
        <v>13</v>
      </c>
      <c r="B41" s="14" t="s">
        <v>36</v>
      </c>
      <c r="C41" s="37">
        <v>250</v>
      </c>
      <c r="D41" s="45">
        <v>9.7799999999999994</v>
      </c>
      <c r="E41" s="45">
        <v>8.8000000000000007</v>
      </c>
      <c r="F41" s="45">
        <v>50.75</v>
      </c>
      <c r="G41" s="44">
        <v>321.64999999999998</v>
      </c>
      <c r="H41" s="38">
        <v>250</v>
      </c>
    </row>
    <row r="42" spans="1:8" x14ac:dyDescent="0.2">
      <c r="A42" s="88"/>
      <c r="B42" s="14" t="s">
        <v>37</v>
      </c>
      <c r="C42" s="37">
        <v>100</v>
      </c>
      <c r="D42" s="45">
        <v>7.83</v>
      </c>
      <c r="E42" s="45">
        <v>4.72</v>
      </c>
      <c r="F42" s="45">
        <v>40.19</v>
      </c>
      <c r="G42" s="44">
        <v>276.61</v>
      </c>
      <c r="H42" s="38">
        <v>270</v>
      </c>
    </row>
    <row r="43" spans="1:8" x14ac:dyDescent="0.2">
      <c r="A43" s="88"/>
      <c r="B43" s="14" t="s">
        <v>16</v>
      </c>
      <c r="C43" s="37">
        <v>200</v>
      </c>
      <c r="D43" s="45">
        <v>0.2</v>
      </c>
      <c r="E43" s="45">
        <v>0</v>
      </c>
      <c r="F43" s="45">
        <v>7.02</v>
      </c>
      <c r="G43" s="44">
        <v>28.46</v>
      </c>
      <c r="H43" s="38">
        <v>493</v>
      </c>
    </row>
    <row r="44" spans="1:8" s="6" customFormat="1" x14ac:dyDescent="0.2">
      <c r="A44" s="88" t="s">
        <v>17</v>
      </c>
      <c r="B44" s="103"/>
      <c r="C44" s="15">
        <f>SUM(C41:C43)</f>
        <v>550</v>
      </c>
      <c r="D44" s="65">
        <f>SUM(D41:D43)</f>
        <v>17.809999999999999</v>
      </c>
      <c r="E44" s="65">
        <f>SUM(E41:E43)</f>
        <v>13.52</v>
      </c>
      <c r="F44" s="65">
        <f>SUM(F41:F43)</f>
        <v>97.96</v>
      </c>
      <c r="G44" s="65">
        <f>SUM(G41:G43)</f>
        <v>626.72</v>
      </c>
      <c r="H44" s="33"/>
    </row>
    <row r="45" spans="1:8" ht="25.5" x14ac:dyDescent="0.2">
      <c r="A45" s="88" t="s">
        <v>18</v>
      </c>
      <c r="B45" s="14" t="s">
        <v>39</v>
      </c>
      <c r="C45" s="37">
        <v>250</v>
      </c>
      <c r="D45" s="45">
        <v>5.62</v>
      </c>
      <c r="E45" s="45">
        <v>6.93</v>
      </c>
      <c r="F45" s="45">
        <v>21.6</v>
      </c>
      <c r="G45" s="44">
        <v>160.28</v>
      </c>
      <c r="H45" s="32" t="s">
        <v>38</v>
      </c>
    </row>
    <row r="46" spans="1:8" x14ac:dyDescent="0.2">
      <c r="A46" s="88"/>
      <c r="B46" s="14" t="s">
        <v>41</v>
      </c>
      <c r="C46" s="37" t="s">
        <v>85</v>
      </c>
      <c r="D46" s="45">
        <v>11.51</v>
      </c>
      <c r="E46" s="45">
        <v>11.44</v>
      </c>
      <c r="F46" s="45">
        <f>14.37+1.07</f>
        <v>15.44</v>
      </c>
      <c r="G46" s="45">
        <f>160.41+11.5</f>
        <v>171.91</v>
      </c>
      <c r="H46" s="32" t="s">
        <v>40</v>
      </c>
    </row>
    <row r="47" spans="1:8" x14ac:dyDescent="0.2">
      <c r="A47" s="88"/>
      <c r="B47" s="14" t="s">
        <v>42</v>
      </c>
      <c r="C47" s="37">
        <v>180</v>
      </c>
      <c r="D47" s="45">
        <v>6.97</v>
      </c>
      <c r="E47" s="45">
        <v>9.5</v>
      </c>
      <c r="F47" s="45">
        <v>54.78</v>
      </c>
      <c r="G47" s="44">
        <v>349.44</v>
      </c>
      <c r="H47" s="38">
        <v>291</v>
      </c>
    </row>
    <row r="48" spans="1:8" x14ac:dyDescent="0.2">
      <c r="A48" s="88"/>
      <c r="B48" s="14" t="s">
        <v>43</v>
      </c>
      <c r="C48" s="37">
        <v>200</v>
      </c>
      <c r="D48" s="45">
        <v>0.32</v>
      </c>
      <c r="E48" s="45">
        <v>0.14000000000000001</v>
      </c>
      <c r="F48" s="45">
        <v>11.46</v>
      </c>
      <c r="G48" s="44">
        <v>48.32</v>
      </c>
      <c r="H48" s="38">
        <v>519</v>
      </c>
    </row>
    <row r="49" spans="1:8" x14ac:dyDescent="0.2">
      <c r="A49" s="88"/>
      <c r="B49" s="14" t="s">
        <v>23</v>
      </c>
      <c r="C49" s="37">
        <v>30</v>
      </c>
      <c r="D49" s="45">
        <v>2.37</v>
      </c>
      <c r="E49" s="45">
        <v>0.3</v>
      </c>
      <c r="F49" s="45">
        <v>14.76</v>
      </c>
      <c r="G49" s="44">
        <v>70.5</v>
      </c>
      <c r="H49" s="38">
        <v>108</v>
      </c>
    </row>
    <row r="50" spans="1:8" x14ac:dyDescent="0.2">
      <c r="A50" s="88"/>
      <c r="B50" s="14" t="s">
        <v>22</v>
      </c>
      <c r="C50" s="37">
        <v>30</v>
      </c>
      <c r="D50" s="45">
        <v>1.98</v>
      </c>
      <c r="E50" s="45">
        <v>0.36</v>
      </c>
      <c r="F50" s="45">
        <v>10.02</v>
      </c>
      <c r="G50" s="44">
        <v>52.2</v>
      </c>
      <c r="H50" s="38">
        <v>109</v>
      </c>
    </row>
    <row r="51" spans="1:8" s="6" customFormat="1" x14ac:dyDescent="0.2">
      <c r="A51" s="88" t="s">
        <v>24</v>
      </c>
      <c r="B51" s="103"/>
      <c r="C51" s="15">
        <f>SUM(C47:C50)+C45+100+20</f>
        <v>810</v>
      </c>
      <c r="D51" s="66">
        <f>SUM(D45:D50)</f>
        <v>28.77</v>
      </c>
      <c r="E51" s="66">
        <f t="shared" ref="E51:G51" si="2">SUM(E45:E50)</f>
        <v>28.669999999999998</v>
      </c>
      <c r="F51" s="66">
        <f t="shared" si="2"/>
        <v>128.06</v>
      </c>
      <c r="G51" s="66">
        <f t="shared" si="2"/>
        <v>852.65000000000009</v>
      </c>
      <c r="H51" s="33"/>
    </row>
    <row r="52" spans="1:8" s="6" customFormat="1" ht="13.5" thickBot="1" x14ac:dyDescent="0.25">
      <c r="A52" s="106" t="s">
        <v>25</v>
      </c>
      <c r="B52" s="107"/>
      <c r="C52" s="16">
        <f>C51+C44</f>
        <v>1360</v>
      </c>
      <c r="D52" s="16">
        <f t="shared" ref="D52:G52" si="3">D51+D44</f>
        <v>46.58</v>
      </c>
      <c r="E52" s="16">
        <f t="shared" si="3"/>
        <v>42.19</v>
      </c>
      <c r="F52" s="16">
        <f t="shared" si="3"/>
        <v>226.01999999999998</v>
      </c>
      <c r="G52" s="16">
        <f t="shared" si="3"/>
        <v>1479.3700000000001</v>
      </c>
      <c r="H52" s="34"/>
    </row>
    <row r="53" spans="1:8" s="6" customFormat="1" x14ac:dyDescent="0.2">
      <c r="A53" s="108" t="s">
        <v>44</v>
      </c>
      <c r="B53" s="109"/>
      <c r="C53" s="109"/>
      <c r="D53" s="109"/>
      <c r="E53" s="109"/>
      <c r="F53" s="109"/>
      <c r="G53" s="109"/>
      <c r="H53" s="110"/>
    </row>
    <row r="54" spans="1:8" x14ac:dyDescent="0.2">
      <c r="A54" s="88" t="s">
        <v>13</v>
      </c>
      <c r="B54" s="83" t="s">
        <v>45</v>
      </c>
      <c r="C54" s="84">
        <v>250</v>
      </c>
      <c r="D54" s="45">
        <v>8.9499999999999993</v>
      </c>
      <c r="E54" s="45">
        <v>19.25</v>
      </c>
      <c r="F54" s="45">
        <v>36</v>
      </c>
      <c r="G54" s="44">
        <v>364.87</v>
      </c>
      <c r="H54" s="85">
        <v>266</v>
      </c>
    </row>
    <row r="55" spans="1:8" x14ac:dyDescent="0.2">
      <c r="A55" s="88"/>
      <c r="B55" s="83" t="s">
        <v>115</v>
      </c>
      <c r="C55" s="44">
        <v>100</v>
      </c>
      <c r="D55" s="45">
        <v>0.4</v>
      </c>
      <c r="E55" s="45">
        <v>0.4</v>
      </c>
      <c r="F55" s="45">
        <v>9.8000000000000007</v>
      </c>
      <c r="G55" s="45">
        <v>47</v>
      </c>
      <c r="H55" s="85">
        <v>112</v>
      </c>
    </row>
    <row r="56" spans="1:8" x14ac:dyDescent="0.2">
      <c r="A56" s="88"/>
      <c r="B56" s="14" t="s">
        <v>29</v>
      </c>
      <c r="C56" s="37">
        <v>200</v>
      </c>
      <c r="D56" s="45">
        <v>0.26</v>
      </c>
      <c r="E56" s="45">
        <v>0</v>
      </c>
      <c r="F56" s="45">
        <v>7.24</v>
      </c>
      <c r="G56" s="44">
        <v>30.84</v>
      </c>
      <c r="H56" s="38">
        <v>494</v>
      </c>
    </row>
    <row r="57" spans="1:8" s="6" customFormat="1" x14ac:dyDescent="0.2">
      <c r="A57" s="88" t="s">
        <v>17</v>
      </c>
      <c r="B57" s="103"/>
      <c r="C57" s="15">
        <f>SUM(C54:C56)</f>
        <v>550</v>
      </c>
      <c r="D57" s="65">
        <f>SUM(D54:D56)</f>
        <v>9.61</v>
      </c>
      <c r="E57" s="65">
        <f>SUM(E54:E56)</f>
        <v>19.649999999999999</v>
      </c>
      <c r="F57" s="65">
        <f>SUM(F54:F56)</f>
        <v>53.04</v>
      </c>
      <c r="G57" s="65">
        <f>SUM(G54:G56)</f>
        <v>442.71</v>
      </c>
      <c r="H57" s="33"/>
    </row>
    <row r="58" spans="1:8" ht="25.5" x14ac:dyDescent="0.2">
      <c r="A58" s="88" t="s">
        <v>18</v>
      </c>
      <c r="B58" s="14" t="s">
        <v>47</v>
      </c>
      <c r="C58" s="37">
        <v>250</v>
      </c>
      <c r="D58" s="45">
        <v>2.8</v>
      </c>
      <c r="E58" s="45">
        <v>7.78</v>
      </c>
      <c r="F58" s="45">
        <v>9.25</v>
      </c>
      <c r="G58" s="44">
        <v>96.58</v>
      </c>
      <c r="H58" s="32" t="s">
        <v>46</v>
      </c>
    </row>
    <row r="59" spans="1:8" x14ac:dyDescent="0.2">
      <c r="A59" s="88"/>
      <c r="B59" s="14" t="s">
        <v>49</v>
      </c>
      <c r="C59" s="37" t="s">
        <v>85</v>
      </c>
      <c r="D59" s="45">
        <v>12.43</v>
      </c>
      <c r="E59" s="45">
        <v>14.72</v>
      </c>
      <c r="F59" s="45">
        <f>14.37+1.07</f>
        <v>15.44</v>
      </c>
      <c r="G59" s="45">
        <f>160.41+11.5</f>
        <v>171.91</v>
      </c>
      <c r="H59" s="32" t="s">
        <v>48</v>
      </c>
    </row>
    <row r="60" spans="1:8" x14ac:dyDescent="0.2">
      <c r="A60" s="88"/>
      <c r="B60" s="14" t="s">
        <v>50</v>
      </c>
      <c r="C60" s="37">
        <v>180</v>
      </c>
      <c r="D60" s="45">
        <v>4.6399999999999997</v>
      </c>
      <c r="E60" s="45">
        <v>8.0399999999999991</v>
      </c>
      <c r="F60" s="45">
        <v>48.1</v>
      </c>
      <c r="G60" s="44">
        <v>261.63</v>
      </c>
      <c r="H60" s="38">
        <v>414</v>
      </c>
    </row>
    <row r="61" spans="1:8" x14ac:dyDescent="0.2">
      <c r="A61" s="88"/>
      <c r="B61" s="14" t="s">
        <v>21</v>
      </c>
      <c r="C61" s="37">
        <v>200</v>
      </c>
      <c r="D61" s="45">
        <v>0.08</v>
      </c>
      <c r="E61" s="45">
        <v>0</v>
      </c>
      <c r="F61" s="45">
        <v>10.62</v>
      </c>
      <c r="G61" s="44">
        <v>40.44</v>
      </c>
      <c r="H61" s="38">
        <v>508</v>
      </c>
    </row>
    <row r="62" spans="1:8" x14ac:dyDescent="0.2">
      <c r="A62" s="88"/>
      <c r="B62" s="14" t="s">
        <v>23</v>
      </c>
      <c r="C62" s="37">
        <v>30</v>
      </c>
      <c r="D62" s="45">
        <v>2.37</v>
      </c>
      <c r="E62" s="45">
        <v>0.3</v>
      </c>
      <c r="F62" s="45">
        <v>14.76</v>
      </c>
      <c r="G62" s="44">
        <v>70.5</v>
      </c>
      <c r="H62" s="38">
        <v>108</v>
      </c>
    </row>
    <row r="63" spans="1:8" x14ac:dyDescent="0.2">
      <c r="A63" s="88"/>
      <c r="B63" s="14" t="s">
        <v>22</v>
      </c>
      <c r="C63" s="37">
        <v>30</v>
      </c>
      <c r="D63" s="45">
        <v>1.98</v>
      </c>
      <c r="E63" s="45">
        <v>0.36</v>
      </c>
      <c r="F63" s="45">
        <v>10.02</v>
      </c>
      <c r="G63" s="44">
        <v>52.2</v>
      </c>
      <c r="H63" s="38">
        <v>109</v>
      </c>
    </row>
    <row r="64" spans="1:8" s="6" customFormat="1" x14ac:dyDescent="0.2">
      <c r="A64" s="88" t="s">
        <v>24</v>
      </c>
      <c r="B64" s="103"/>
      <c r="C64" s="15">
        <f>SUM(C60:C63)+C58+100+20</f>
        <v>810</v>
      </c>
      <c r="D64" s="86">
        <f>SUM(D58:D63)</f>
        <v>24.3</v>
      </c>
      <c r="E64" s="86">
        <f t="shared" ref="E64:G64" si="4">SUM(E58:E63)</f>
        <v>31.2</v>
      </c>
      <c r="F64" s="86">
        <f t="shared" si="4"/>
        <v>108.19</v>
      </c>
      <c r="G64" s="86">
        <f t="shared" si="4"/>
        <v>693.26</v>
      </c>
      <c r="H64" s="33"/>
    </row>
    <row r="65" spans="1:8" s="6" customFormat="1" ht="13.5" thickBot="1" x14ac:dyDescent="0.25">
      <c r="A65" s="106" t="s">
        <v>25</v>
      </c>
      <c r="B65" s="107"/>
      <c r="C65" s="16">
        <f>SUM(C64,C57)</f>
        <v>1360</v>
      </c>
      <c r="D65" s="16">
        <f t="shared" ref="D65:G65" si="5">SUM(D64,D57)</f>
        <v>33.909999999999997</v>
      </c>
      <c r="E65" s="16">
        <f t="shared" si="5"/>
        <v>50.849999999999994</v>
      </c>
      <c r="F65" s="16">
        <f t="shared" si="5"/>
        <v>161.22999999999999</v>
      </c>
      <c r="G65" s="16">
        <f t="shared" si="5"/>
        <v>1135.97</v>
      </c>
      <c r="H65" s="34"/>
    </row>
    <row r="66" spans="1:8" s="6" customFormat="1" x14ac:dyDescent="0.2">
      <c r="A66" s="108" t="s">
        <v>51</v>
      </c>
      <c r="B66" s="109"/>
      <c r="C66" s="109"/>
      <c r="D66" s="109"/>
      <c r="E66" s="109"/>
      <c r="F66" s="109"/>
      <c r="G66" s="109"/>
      <c r="H66" s="110"/>
    </row>
    <row r="67" spans="1:8" x14ac:dyDescent="0.2">
      <c r="A67" s="88" t="s">
        <v>13</v>
      </c>
      <c r="B67" s="14" t="s">
        <v>52</v>
      </c>
      <c r="C67" s="37">
        <v>250</v>
      </c>
      <c r="D67" s="45">
        <v>9.9</v>
      </c>
      <c r="E67" s="45">
        <v>9.98</v>
      </c>
      <c r="F67" s="45">
        <v>46.17</v>
      </c>
      <c r="G67" s="44">
        <v>365.33</v>
      </c>
      <c r="H67" s="38">
        <v>267</v>
      </c>
    </row>
    <row r="68" spans="1:8" x14ac:dyDescent="0.2">
      <c r="A68" s="88"/>
      <c r="B68" s="14" t="s">
        <v>15</v>
      </c>
      <c r="C68" s="37">
        <v>100</v>
      </c>
      <c r="D68" s="45">
        <v>7.63</v>
      </c>
      <c r="E68" s="45">
        <v>6.47</v>
      </c>
      <c r="F68" s="45">
        <v>40</v>
      </c>
      <c r="G68" s="44">
        <v>276.37</v>
      </c>
      <c r="H68" s="38">
        <v>574</v>
      </c>
    </row>
    <row r="69" spans="1:8" x14ac:dyDescent="0.2">
      <c r="A69" s="88"/>
      <c r="B69" s="14" t="s">
        <v>16</v>
      </c>
      <c r="C69" s="37">
        <v>200</v>
      </c>
      <c r="D69" s="45">
        <v>0.2</v>
      </c>
      <c r="E69" s="45">
        <v>0</v>
      </c>
      <c r="F69" s="45">
        <v>7.02</v>
      </c>
      <c r="G69" s="44">
        <v>28.46</v>
      </c>
      <c r="H69" s="38">
        <v>493</v>
      </c>
    </row>
    <row r="70" spans="1:8" s="6" customFormat="1" x14ac:dyDescent="0.2">
      <c r="A70" s="88" t="s">
        <v>17</v>
      </c>
      <c r="B70" s="103"/>
      <c r="C70" s="15">
        <f>SUM(C67:C69)</f>
        <v>550</v>
      </c>
      <c r="D70" s="65">
        <f>SUM(D67:D69)</f>
        <v>17.73</v>
      </c>
      <c r="E70" s="65">
        <f>SUM(E67:E69)</f>
        <v>16.45</v>
      </c>
      <c r="F70" s="65">
        <f>SUM(F67:F69)</f>
        <v>93.19</v>
      </c>
      <c r="G70" s="65">
        <f>SUM(G67:G69)</f>
        <v>670.16000000000008</v>
      </c>
      <c r="H70" s="33"/>
    </row>
    <row r="71" spans="1:8" ht="25.5" x14ac:dyDescent="0.2">
      <c r="A71" s="88" t="s">
        <v>18</v>
      </c>
      <c r="B71" s="14" t="s">
        <v>54</v>
      </c>
      <c r="C71" s="37">
        <v>250</v>
      </c>
      <c r="D71" s="45">
        <v>3.08</v>
      </c>
      <c r="E71" s="45">
        <v>9.1999999999999993</v>
      </c>
      <c r="F71" s="45">
        <v>17.420000000000002</v>
      </c>
      <c r="G71" s="44">
        <v>194.55</v>
      </c>
      <c r="H71" s="32" t="s">
        <v>53</v>
      </c>
    </row>
    <row r="72" spans="1:8" x14ac:dyDescent="0.2">
      <c r="A72" s="88"/>
      <c r="B72" s="14" t="s">
        <v>55</v>
      </c>
      <c r="C72" s="37">
        <v>280</v>
      </c>
      <c r="D72" s="45">
        <v>14.07</v>
      </c>
      <c r="E72" s="45">
        <v>18.07</v>
      </c>
      <c r="F72" s="45">
        <v>25.42</v>
      </c>
      <c r="G72" s="44">
        <v>260.64999999999998</v>
      </c>
      <c r="H72" s="38">
        <v>407</v>
      </c>
    </row>
    <row r="73" spans="1:8" x14ac:dyDescent="0.2">
      <c r="A73" s="88"/>
      <c r="B73" s="14" t="s">
        <v>57</v>
      </c>
      <c r="C73" s="37">
        <v>200</v>
      </c>
      <c r="D73" s="45">
        <v>0</v>
      </c>
      <c r="E73" s="45">
        <v>0</v>
      </c>
      <c r="F73" s="45">
        <v>19</v>
      </c>
      <c r="G73" s="44">
        <v>75</v>
      </c>
      <c r="H73" s="32" t="s">
        <v>56</v>
      </c>
    </row>
    <row r="74" spans="1:8" x14ac:dyDescent="0.2">
      <c r="A74" s="88"/>
      <c r="B74" s="14" t="s">
        <v>23</v>
      </c>
      <c r="C74" s="37">
        <v>30</v>
      </c>
      <c r="D74" s="45">
        <v>2.37</v>
      </c>
      <c r="E74" s="45">
        <v>0.3</v>
      </c>
      <c r="F74" s="45">
        <v>14.76</v>
      </c>
      <c r="G74" s="44">
        <v>70.5</v>
      </c>
      <c r="H74" s="38">
        <v>108</v>
      </c>
    </row>
    <row r="75" spans="1:8" x14ac:dyDescent="0.2">
      <c r="A75" s="88"/>
      <c r="B75" s="14" t="s">
        <v>22</v>
      </c>
      <c r="C75" s="37">
        <v>30</v>
      </c>
      <c r="D75" s="45">
        <v>1.98</v>
      </c>
      <c r="E75" s="45">
        <v>0.36</v>
      </c>
      <c r="F75" s="45">
        <v>10.02</v>
      </c>
      <c r="G75" s="44">
        <v>52.2</v>
      </c>
      <c r="H75" s="38">
        <v>109</v>
      </c>
    </row>
    <row r="76" spans="1:8" s="6" customFormat="1" x14ac:dyDescent="0.2">
      <c r="A76" s="88" t="s">
        <v>24</v>
      </c>
      <c r="B76" s="103"/>
      <c r="C76" s="15">
        <f>SUM(C71:C75)</f>
        <v>790</v>
      </c>
      <c r="D76" s="65">
        <f>SUM(D71:D75)</f>
        <v>21.5</v>
      </c>
      <c r="E76" s="65">
        <f>SUM(E71:E75)</f>
        <v>27.93</v>
      </c>
      <c r="F76" s="65">
        <f>SUM(F71:F75)</f>
        <v>86.62</v>
      </c>
      <c r="G76" s="65">
        <f>SUM(G71:G75)</f>
        <v>652.90000000000009</v>
      </c>
      <c r="H76" s="33"/>
    </row>
    <row r="77" spans="1:8" s="6" customFormat="1" ht="13.5" thickBot="1" x14ac:dyDescent="0.25">
      <c r="A77" s="106" t="s">
        <v>25</v>
      </c>
      <c r="B77" s="107"/>
      <c r="C77" s="16">
        <f>C70+C76</f>
        <v>1340</v>
      </c>
      <c r="D77" s="16">
        <f t="shared" ref="D77:G77" si="6">D70+D76</f>
        <v>39.230000000000004</v>
      </c>
      <c r="E77" s="16">
        <f t="shared" si="6"/>
        <v>44.379999999999995</v>
      </c>
      <c r="F77" s="16">
        <f t="shared" si="6"/>
        <v>179.81</v>
      </c>
      <c r="G77" s="16">
        <f t="shared" si="6"/>
        <v>1323.0600000000002</v>
      </c>
      <c r="H77" s="34"/>
    </row>
    <row r="78" spans="1:8" s="6" customFormat="1" x14ac:dyDescent="0.2">
      <c r="A78" s="108" t="s">
        <v>105</v>
      </c>
      <c r="B78" s="109"/>
      <c r="C78" s="109"/>
      <c r="D78" s="109"/>
      <c r="E78" s="109"/>
      <c r="F78" s="109"/>
      <c r="G78" s="109"/>
      <c r="H78" s="110"/>
    </row>
    <row r="79" spans="1:8" s="6" customFormat="1" x14ac:dyDescent="0.2">
      <c r="A79" s="88" t="s">
        <v>13</v>
      </c>
      <c r="B79" s="14" t="s">
        <v>106</v>
      </c>
      <c r="C79" s="37">
        <v>250</v>
      </c>
      <c r="D79" s="72">
        <v>5.55</v>
      </c>
      <c r="E79" s="45">
        <v>14.1</v>
      </c>
      <c r="F79" s="72">
        <v>19.2</v>
      </c>
      <c r="G79" s="73">
        <v>206.22</v>
      </c>
      <c r="H79" s="38">
        <v>423</v>
      </c>
    </row>
    <row r="80" spans="1:8" s="6" customFormat="1" x14ac:dyDescent="0.2">
      <c r="A80" s="88"/>
      <c r="B80" s="14" t="s">
        <v>65</v>
      </c>
      <c r="C80" s="37">
        <v>100</v>
      </c>
      <c r="D80" s="72">
        <v>8.74</v>
      </c>
      <c r="E80" s="72">
        <v>5.65</v>
      </c>
      <c r="F80" s="72">
        <v>57.43</v>
      </c>
      <c r="G80" s="73">
        <v>313.97000000000003</v>
      </c>
      <c r="H80" s="38">
        <v>563</v>
      </c>
    </row>
    <row r="81" spans="1:8" s="6" customFormat="1" x14ac:dyDescent="0.2">
      <c r="A81" s="88"/>
      <c r="B81" s="14" t="s">
        <v>29</v>
      </c>
      <c r="C81" s="37">
        <v>200</v>
      </c>
      <c r="D81" s="72">
        <v>0.26</v>
      </c>
      <c r="E81" s="72">
        <v>0</v>
      </c>
      <c r="F81" s="72">
        <v>7.24</v>
      </c>
      <c r="G81" s="73">
        <v>30.84</v>
      </c>
      <c r="H81" s="38">
        <v>494</v>
      </c>
    </row>
    <row r="82" spans="1:8" s="6" customFormat="1" x14ac:dyDescent="0.2">
      <c r="A82" s="88" t="s">
        <v>17</v>
      </c>
      <c r="B82" s="103"/>
      <c r="C82" s="15">
        <f>SUM(C79:C81)</f>
        <v>550</v>
      </c>
      <c r="D82" s="15">
        <f t="shared" ref="D82:G82" si="7">SUM(D79:D81)</f>
        <v>14.549999999999999</v>
      </c>
      <c r="E82" s="15">
        <f t="shared" si="7"/>
        <v>19.75</v>
      </c>
      <c r="F82" s="15">
        <f t="shared" si="7"/>
        <v>83.86999999999999</v>
      </c>
      <c r="G82" s="15">
        <f t="shared" si="7"/>
        <v>551.03000000000009</v>
      </c>
      <c r="H82" s="33"/>
    </row>
    <row r="83" spans="1:8" s="6" customFormat="1" ht="25.5" x14ac:dyDescent="0.2">
      <c r="A83" s="88" t="s">
        <v>18</v>
      </c>
      <c r="B83" s="14" t="s">
        <v>112</v>
      </c>
      <c r="C83" s="37">
        <v>250</v>
      </c>
      <c r="D83" s="72">
        <v>3.12</v>
      </c>
      <c r="E83" s="72">
        <v>12.8</v>
      </c>
      <c r="F83" s="72">
        <v>21.18</v>
      </c>
      <c r="G83" s="73">
        <v>123.25</v>
      </c>
      <c r="H83" s="32" t="s">
        <v>108</v>
      </c>
    </row>
    <row r="84" spans="1:8" s="6" customFormat="1" x14ac:dyDescent="0.2">
      <c r="A84" s="88"/>
      <c r="B84" s="14" t="s">
        <v>31</v>
      </c>
      <c r="C84" s="37">
        <v>100</v>
      </c>
      <c r="D84" s="72">
        <v>17.809999999999999</v>
      </c>
      <c r="E84" s="72">
        <v>2.94</v>
      </c>
      <c r="F84" s="72">
        <v>2.33</v>
      </c>
      <c r="G84" s="73">
        <v>107.22</v>
      </c>
      <c r="H84" s="38">
        <v>405</v>
      </c>
    </row>
    <row r="85" spans="1:8" s="6" customFormat="1" x14ac:dyDescent="0.2">
      <c r="A85" s="88"/>
      <c r="B85" s="14" t="s">
        <v>68</v>
      </c>
      <c r="C85" s="37">
        <v>180</v>
      </c>
      <c r="D85" s="72">
        <v>10.37</v>
      </c>
      <c r="E85" s="72">
        <v>4.7</v>
      </c>
      <c r="F85" s="72">
        <v>46.62</v>
      </c>
      <c r="G85" s="73">
        <v>270.81</v>
      </c>
      <c r="H85" s="38">
        <v>237</v>
      </c>
    </row>
    <row r="86" spans="1:8" s="6" customFormat="1" x14ac:dyDescent="0.2">
      <c r="A86" s="88"/>
      <c r="B86" s="14" t="s">
        <v>43</v>
      </c>
      <c r="C86" s="37">
        <v>200</v>
      </c>
      <c r="D86" s="72">
        <v>0.32</v>
      </c>
      <c r="E86" s="72">
        <v>0.14000000000000001</v>
      </c>
      <c r="F86" s="72">
        <v>11.46</v>
      </c>
      <c r="G86" s="73">
        <v>48.32</v>
      </c>
      <c r="H86" s="38">
        <v>519</v>
      </c>
    </row>
    <row r="87" spans="1:8" s="6" customFormat="1" x14ac:dyDescent="0.2">
      <c r="A87" s="88"/>
      <c r="B87" s="14" t="s">
        <v>23</v>
      </c>
      <c r="C87" s="37">
        <v>30</v>
      </c>
      <c r="D87" s="72">
        <v>2.37</v>
      </c>
      <c r="E87" s="72">
        <v>0.3</v>
      </c>
      <c r="F87" s="72">
        <v>14.76</v>
      </c>
      <c r="G87" s="73">
        <v>70.5</v>
      </c>
      <c r="H87" s="38">
        <v>108</v>
      </c>
    </row>
    <row r="88" spans="1:8" s="6" customFormat="1" x14ac:dyDescent="0.2">
      <c r="A88" s="88"/>
      <c r="B88" s="14" t="s">
        <v>22</v>
      </c>
      <c r="C88" s="37">
        <v>30</v>
      </c>
      <c r="D88" s="72">
        <v>1.98</v>
      </c>
      <c r="E88" s="72">
        <v>0.36</v>
      </c>
      <c r="F88" s="72">
        <v>10.02</v>
      </c>
      <c r="G88" s="73">
        <v>52.2</v>
      </c>
      <c r="H88" s="38">
        <v>109</v>
      </c>
    </row>
    <row r="89" spans="1:8" s="6" customFormat="1" x14ac:dyDescent="0.2">
      <c r="A89" s="88" t="s">
        <v>24</v>
      </c>
      <c r="B89" s="103"/>
      <c r="C89" s="15">
        <f>SUM(C83:C88)</f>
        <v>790</v>
      </c>
      <c r="D89" s="15">
        <f t="shared" ref="D89:G89" si="8">SUM(D83:D88)</f>
        <v>35.969999999999992</v>
      </c>
      <c r="E89" s="15">
        <f t="shared" si="8"/>
        <v>21.240000000000002</v>
      </c>
      <c r="F89" s="15">
        <f t="shared" si="8"/>
        <v>106.37</v>
      </c>
      <c r="G89" s="15">
        <f t="shared" si="8"/>
        <v>672.30000000000007</v>
      </c>
      <c r="H89" s="33"/>
    </row>
    <row r="90" spans="1:8" s="6" customFormat="1" ht="13.5" thickBot="1" x14ac:dyDescent="0.25">
      <c r="A90" s="106" t="s">
        <v>25</v>
      </c>
      <c r="B90" s="107"/>
      <c r="C90" s="16">
        <f>C82+C89</f>
        <v>1340</v>
      </c>
      <c r="D90" s="16">
        <f t="shared" ref="D90:G90" si="9">D82+D89</f>
        <v>50.519999999999989</v>
      </c>
      <c r="E90" s="16">
        <f t="shared" si="9"/>
        <v>40.99</v>
      </c>
      <c r="F90" s="16">
        <f t="shared" si="9"/>
        <v>190.24</v>
      </c>
      <c r="G90" s="16">
        <f t="shared" si="9"/>
        <v>1223.3300000000002</v>
      </c>
      <c r="H90" s="34"/>
    </row>
    <row r="91" spans="1:8" s="6" customFormat="1" x14ac:dyDescent="0.2">
      <c r="A91" s="108" t="s">
        <v>109</v>
      </c>
      <c r="B91" s="109"/>
      <c r="C91" s="109"/>
      <c r="D91" s="109"/>
      <c r="E91" s="109"/>
      <c r="F91" s="109"/>
      <c r="G91" s="109"/>
      <c r="H91" s="110"/>
    </row>
    <row r="92" spans="1:8" x14ac:dyDescent="0.2">
      <c r="A92" s="88" t="s">
        <v>13</v>
      </c>
      <c r="B92" s="14" t="s">
        <v>14</v>
      </c>
      <c r="C92" s="37">
        <v>250</v>
      </c>
      <c r="D92" s="45">
        <v>7.05</v>
      </c>
      <c r="E92" s="45">
        <v>8.9499999999999993</v>
      </c>
      <c r="F92" s="45">
        <v>41.77</v>
      </c>
      <c r="G92" s="44">
        <v>275.77</v>
      </c>
      <c r="H92" s="38">
        <v>268</v>
      </c>
    </row>
    <row r="93" spans="1:8" x14ac:dyDescent="0.2">
      <c r="A93" s="88"/>
      <c r="B93" s="14" t="s">
        <v>37</v>
      </c>
      <c r="C93" s="37">
        <v>100</v>
      </c>
      <c r="D93" s="45">
        <v>7.83</v>
      </c>
      <c r="E93" s="45">
        <v>4.72</v>
      </c>
      <c r="F93" s="45">
        <v>40.19</v>
      </c>
      <c r="G93" s="44">
        <v>276.61</v>
      </c>
      <c r="H93" s="38">
        <v>270</v>
      </c>
    </row>
    <row r="94" spans="1:8" x14ac:dyDescent="0.2">
      <c r="A94" s="88"/>
      <c r="B94" s="14" t="s">
        <v>16</v>
      </c>
      <c r="C94" s="37">
        <v>200</v>
      </c>
      <c r="D94" s="45">
        <v>0.2</v>
      </c>
      <c r="E94" s="45">
        <v>0</v>
      </c>
      <c r="F94" s="45">
        <v>7.02</v>
      </c>
      <c r="G94" s="44">
        <v>28.46</v>
      </c>
      <c r="H94" s="38">
        <v>493</v>
      </c>
    </row>
    <row r="95" spans="1:8" s="6" customFormat="1" x14ac:dyDescent="0.2">
      <c r="A95" s="88" t="s">
        <v>17</v>
      </c>
      <c r="B95" s="103"/>
      <c r="C95" s="15">
        <f>SUM(C92:C94)</f>
        <v>550</v>
      </c>
      <c r="D95" s="65">
        <f>SUM(D92:D94)</f>
        <v>15.079999999999998</v>
      </c>
      <c r="E95" s="65">
        <f>SUM(E92:E94)</f>
        <v>13.669999999999998</v>
      </c>
      <c r="F95" s="65">
        <f>SUM(F92:F94)</f>
        <v>88.98</v>
      </c>
      <c r="G95" s="65">
        <f>SUM(G92:G94)</f>
        <v>580.84</v>
      </c>
      <c r="H95" s="33"/>
    </row>
    <row r="96" spans="1:8" ht="25.5" x14ac:dyDescent="0.2">
      <c r="A96" s="88" t="s">
        <v>18</v>
      </c>
      <c r="B96" s="14" t="s">
        <v>59</v>
      </c>
      <c r="C96" s="37">
        <v>250</v>
      </c>
      <c r="D96" s="45">
        <v>1.92</v>
      </c>
      <c r="E96" s="45">
        <v>8.68</v>
      </c>
      <c r="F96" s="45">
        <v>12.27</v>
      </c>
      <c r="G96" s="44">
        <v>112.6</v>
      </c>
      <c r="H96" s="32" t="s">
        <v>58</v>
      </c>
    </row>
    <row r="97" spans="1:8" x14ac:dyDescent="0.2">
      <c r="A97" s="88"/>
      <c r="B97" s="14" t="s">
        <v>60</v>
      </c>
      <c r="C97" s="37" t="s">
        <v>85</v>
      </c>
      <c r="D97" s="45">
        <v>11.14</v>
      </c>
      <c r="E97" s="45">
        <v>14.13</v>
      </c>
      <c r="F97" s="45">
        <f>18.49+1.07</f>
        <v>19.559999999999999</v>
      </c>
      <c r="G97" s="45">
        <v>222.72</v>
      </c>
      <c r="H97" s="38">
        <v>399</v>
      </c>
    </row>
    <row r="98" spans="1:8" x14ac:dyDescent="0.2">
      <c r="A98" s="88"/>
      <c r="B98" s="14" t="s">
        <v>42</v>
      </c>
      <c r="C98" s="37">
        <v>180</v>
      </c>
      <c r="D98" s="45">
        <v>6.97</v>
      </c>
      <c r="E98" s="45">
        <v>9.5</v>
      </c>
      <c r="F98" s="45">
        <v>54.78</v>
      </c>
      <c r="G98" s="44">
        <v>349.44</v>
      </c>
      <c r="H98" s="38">
        <v>291</v>
      </c>
    </row>
    <row r="99" spans="1:8" x14ac:dyDescent="0.2">
      <c r="A99" s="88"/>
      <c r="B99" s="14" t="s">
        <v>21</v>
      </c>
      <c r="C99" s="37">
        <v>200</v>
      </c>
      <c r="D99" s="45">
        <v>0.08</v>
      </c>
      <c r="E99" s="45">
        <v>0</v>
      </c>
      <c r="F99" s="45">
        <v>10.62</v>
      </c>
      <c r="G99" s="44">
        <v>40.44</v>
      </c>
      <c r="H99" s="38">
        <v>508</v>
      </c>
    </row>
    <row r="100" spans="1:8" x14ac:dyDescent="0.2">
      <c r="A100" s="88"/>
      <c r="B100" s="14" t="s">
        <v>23</v>
      </c>
      <c r="C100" s="37">
        <v>30</v>
      </c>
      <c r="D100" s="45">
        <v>2.37</v>
      </c>
      <c r="E100" s="45">
        <v>0.3</v>
      </c>
      <c r="F100" s="45">
        <v>14.76</v>
      </c>
      <c r="G100" s="44">
        <v>70.5</v>
      </c>
      <c r="H100" s="38">
        <v>108</v>
      </c>
    </row>
    <row r="101" spans="1:8" x14ac:dyDescent="0.2">
      <c r="A101" s="88"/>
      <c r="B101" s="14" t="s">
        <v>22</v>
      </c>
      <c r="C101" s="37">
        <v>30</v>
      </c>
      <c r="D101" s="45">
        <v>1.98</v>
      </c>
      <c r="E101" s="45">
        <v>0.36</v>
      </c>
      <c r="F101" s="45">
        <v>10.02</v>
      </c>
      <c r="G101" s="44">
        <v>52.2</v>
      </c>
      <c r="H101" s="38">
        <v>109</v>
      </c>
    </row>
    <row r="102" spans="1:8" s="6" customFormat="1" x14ac:dyDescent="0.2">
      <c r="A102" s="88" t="s">
        <v>24</v>
      </c>
      <c r="B102" s="103"/>
      <c r="C102" s="15">
        <f>SUM(C98:C101)+C96+100+20</f>
        <v>810</v>
      </c>
      <c r="D102" s="66">
        <f>SUM(D96:D101)</f>
        <v>24.46</v>
      </c>
      <c r="E102" s="66">
        <f>SUM(E96:E101)</f>
        <v>32.97</v>
      </c>
      <c r="F102" s="66">
        <f>SUM(F96:F101)</f>
        <v>122.01</v>
      </c>
      <c r="G102" s="66">
        <f>SUM(G96:G101)</f>
        <v>847.90000000000009</v>
      </c>
      <c r="H102" s="33"/>
    </row>
    <row r="103" spans="1:8" s="6" customFormat="1" ht="13.5" thickBot="1" x14ac:dyDescent="0.25">
      <c r="A103" s="106" t="s">
        <v>25</v>
      </c>
      <c r="B103" s="107"/>
      <c r="C103" s="16">
        <f>C102+C95</f>
        <v>1360</v>
      </c>
      <c r="D103" s="16">
        <f t="shared" ref="D103:G103" si="10">D102+D95</f>
        <v>39.54</v>
      </c>
      <c r="E103" s="16">
        <f t="shared" si="10"/>
        <v>46.64</v>
      </c>
      <c r="F103" s="16">
        <f t="shared" si="10"/>
        <v>210.99</v>
      </c>
      <c r="G103" s="16">
        <f t="shared" si="10"/>
        <v>1428.7400000000002</v>
      </c>
      <c r="H103" s="34"/>
    </row>
    <row r="104" spans="1:8" s="6" customFormat="1" x14ac:dyDescent="0.2">
      <c r="A104" s="108" t="s">
        <v>64</v>
      </c>
      <c r="B104" s="109"/>
      <c r="C104" s="109"/>
      <c r="D104" s="109"/>
      <c r="E104" s="109"/>
      <c r="F104" s="109"/>
      <c r="G104" s="109"/>
      <c r="H104" s="110"/>
    </row>
    <row r="105" spans="1:8" x14ac:dyDescent="0.2">
      <c r="A105" s="88" t="s">
        <v>13</v>
      </c>
      <c r="B105" s="14" t="s">
        <v>61</v>
      </c>
      <c r="C105" s="37">
        <v>250</v>
      </c>
      <c r="D105" s="45">
        <v>27.1</v>
      </c>
      <c r="E105" s="45">
        <v>18.62</v>
      </c>
      <c r="F105" s="45">
        <v>32.049999999999997</v>
      </c>
      <c r="G105" s="44">
        <v>273.25</v>
      </c>
      <c r="H105" s="38">
        <v>302</v>
      </c>
    </row>
    <row r="106" spans="1:8" x14ac:dyDescent="0.2">
      <c r="A106" s="88"/>
      <c r="B106" s="14" t="s">
        <v>28</v>
      </c>
      <c r="C106" s="37">
        <v>100</v>
      </c>
      <c r="D106" s="45">
        <v>8.4</v>
      </c>
      <c r="E106" s="45">
        <v>7.97</v>
      </c>
      <c r="F106" s="45">
        <v>38.06</v>
      </c>
      <c r="G106" s="44">
        <v>318</v>
      </c>
      <c r="H106" s="38">
        <v>564</v>
      </c>
    </row>
    <row r="107" spans="1:8" x14ac:dyDescent="0.2">
      <c r="A107" s="88"/>
      <c r="B107" s="14" t="s">
        <v>29</v>
      </c>
      <c r="C107" s="37">
        <v>200</v>
      </c>
      <c r="D107" s="45">
        <v>0.26</v>
      </c>
      <c r="E107" s="45">
        <v>0</v>
      </c>
      <c r="F107" s="45">
        <v>7.24</v>
      </c>
      <c r="G107" s="44">
        <v>30.84</v>
      </c>
      <c r="H107" s="38">
        <v>494</v>
      </c>
    </row>
    <row r="108" spans="1:8" s="6" customFormat="1" x14ac:dyDescent="0.2">
      <c r="A108" s="88" t="s">
        <v>17</v>
      </c>
      <c r="B108" s="103"/>
      <c r="C108" s="15">
        <f>SUM(C105:C107)</f>
        <v>550</v>
      </c>
      <c r="D108" s="65">
        <f>SUM(D105:D107)</f>
        <v>35.76</v>
      </c>
      <c r="E108" s="65">
        <f>SUM(E105:E107)</f>
        <v>26.59</v>
      </c>
      <c r="F108" s="65">
        <f>SUM(F105:F107)</f>
        <v>77.349999999999994</v>
      </c>
      <c r="G108" s="65">
        <f>SUM(G105:G107)</f>
        <v>622.09</v>
      </c>
      <c r="H108" s="33"/>
    </row>
    <row r="109" spans="1:8" x14ac:dyDescent="0.2">
      <c r="A109" s="88" t="s">
        <v>18</v>
      </c>
      <c r="B109" s="14" t="s">
        <v>62</v>
      </c>
      <c r="C109" s="37">
        <v>250</v>
      </c>
      <c r="D109" s="45">
        <v>4.93</v>
      </c>
      <c r="E109" s="45">
        <v>8.1</v>
      </c>
      <c r="F109" s="45">
        <v>9.85</v>
      </c>
      <c r="G109" s="44">
        <v>241.48</v>
      </c>
      <c r="H109" s="38">
        <v>156</v>
      </c>
    </row>
    <row r="110" spans="1:8" x14ac:dyDescent="0.2">
      <c r="A110" s="88"/>
      <c r="B110" s="14" t="s">
        <v>63</v>
      </c>
      <c r="C110" s="37">
        <v>280</v>
      </c>
      <c r="D110" s="45">
        <v>15.37</v>
      </c>
      <c r="E110" s="45">
        <v>33.520000000000003</v>
      </c>
      <c r="F110" s="45">
        <v>64.44</v>
      </c>
      <c r="G110" s="44">
        <v>563.80999999999995</v>
      </c>
      <c r="H110" s="38">
        <v>406</v>
      </c>
    </row>
    <row r="111" spans="1:8" x14ac:dyDescent="0.2">
      <c r="A111" s="88"/>
      <c r="B111" s="14" t="s">
        <v>43</v>
      </c>
      <c r="C111" s="37">
        <v>200</v>
      </c>
      <c r="D111" s="45">
        <v>0.32</v>
      </c>
      <c r="E111" s="45">
        <v>0.14000000000000001</v>
      </c>
      <c r="F111" s="45">
        <v>11.46</v>
      </c>
      <c r="G111" s="44">
        <v>48.32</v>
      </c>
      <c r="H111" s="38">
        <v>519</v>
      </c>
    </row>
    <row r="112" spans="1:8" x14ac:dyDescent="0.2">
      <c r="A112" s="88"/>
      <c r="B112" s="14" t="s">
        <v>23</v>
      </c>
      <c r="C112" s="37">
        <v>30</v>
      </c>
      <c r="D112" s="45">
        <v>2.37</v>
      </c>
      <c r="E112" s="45">
        <v>0.3</v>
      </c>
      <c r="F112" s="45">
        <v>14.76</v>
      </c>
      <c r="G112" s="44">
        <v>70.5</v>
      </c>
      <c r="H112" s="38">
        <v>108</v>
      </c>
    </row>
    <row r="113" spans="1:8" x14ac:dyDescent="0.2">
      <c r="A113" s="88"/>
      <c r="B113" s="14" t="s">
        <v>22</v>
      </c>
      <c r="C113" s="37">
        <v>30</v>
      </c>
      <c r="D113" s="45">
        <v>1.98</v>
      </c>
      <c r="E113" s="45">
        <v>0.36</v>
      </c>
      <c r="F113" s="45">
        <v>10.02</v>
      </c>
      <c r="G113" s="44">
        <v>52.2</v>
      </c>
      <c r="H113" s="38">
        <v>109</v>
      </c>
    </row>
    <row r="114" spans="1:8" s="6" customFormat="1" x14ac:dyDescent="0.2">
      <c r="A114" s="88" t="s">
        <v>24</v>
      </c>
      <c r="B114" s="103"/>
      <c r="C114" s="15">
        <f>SUM(C109:C113)</f>
        <v>790</v>
      </c>
      <c r="D114" s="65">
        <f>SUM(D109:D113)</f>
        <v>24.97</v>
      </c>
      <c r="E114" s="65">
        <f>SUM(E109:E113)</f>
        <v>42.42</v>
      </c>
      <c r="F114" s="65">
        <f>SUM(F109:F113)</f>
        <v>110.53</v>
      </c>
      <c r="G114" s="65">
        <f>SUM(G109:G113)</f>
        <v>976.31000000000006</v>
      </c>
      <c r="H114" s="33"/>
    </row>
    <row r="115" spans="1:8" s="6" customFormat="1" ht="13.5" thickBot="1" x14ac:dyDescent="0.25">
      <c r="A115" s="106" t="s">
        <v>25</v>
      </c>
      <c r="B115" s="107"/>
      <c r="C115" s="16">
        <f>C108+C114</f>
        <v>1340</v>
      </c>
      <c r="D115" s="16">
        <f t="shared" ref="D115:G115" si="11">D108+D114</f>
        <v>60.73</v>
      </c>
      <c r="E115" s="16">
        <f t="shared" si="11"/>
        <v>69.010000000000005</v>
      </c>
      <c r="F115" s="16">
        <f t="shared" si="11"/>
        <v>187.88</v>
      </c>
      <c r="G115" s="16">
        <f t="shared" si="11"/>
        <v>1598.4</v>
      </c>
      <c r="H115" s="34"/>
    </row>
    <row r="116" spans="1:8" s="6" customFormat="1" x14ac:dyDescent="0.2">
      <c r="A116" s="108" t="s">
        <v>69</v>
      </c>
      <c r="B116" s="109"/>
      <c r="C116" s="109"/>
      <c r="D116" s="109"/>
      <c r="E116" s="109"/>
      <c r="F116" s="109"/>
      <c r="G116" s="109"/>
      <c r="H116" s="110"/>
    </row>
    <row r="117" spans="1:8" x14ac:dyDescent="0.2">
      <c r="A117" s="88" t="s">
        <v>13</v>
      </c>
      <c r="B117" s="14" t="s">
        <v>36</v>
      </c>
      <c r="C117" s="37">
        <v>250</v>
      </c>
      <c r="D117" s="45">
        <v>9.7799999999999994</v>
      </c>
      <c r="E117" s="45">
        <v>8.8000000000000007</v>
      </c>
      <c r="F117" s="45">
        <v>50.75</v>
      </c>
      <c r="G117" s="44">
        <v>321.64999999999998</v>
      </c>
      <c r="H117" s="38">
        <v>250</v>
      </c>
    </row>
    <row r="118" spans="1:8" x14ac:dyDescent="0.2">
      <c r="A118" s="88"/>
      <c r="B118" s="14" t="s">
        <v>65</v>
      </c>
      <c r="C118" s="37">
        <v>100</v>
      </c>
      <c r="D118" s="45">
        <v>8.74</v>
      </c>
      <c r="E118" s="45">
        <v>7.65</v>
      </c>
      <c r="F118" s="45">
        <v>37.43</v>
      </c>
      <c r="G118" s="44">
        <v>313.97000000000003</v>
      </c>
      <c r="H118" s="38">
        <v>563</v>
      </c>
    </row>
    <row r="119" spans="1:8" x14ac:dyDescent="0.2">
      <c r="A119" s="88"/>
      <c r="B119" s="14" t="s">
        <v>16</v>
      </c>
      <c r="C119" s="37">
        <v>200</v>
      </c>
      <c r="D119" s="45">
        <v>0.2</v>
      </c>
      <c r="E119" s="45">
        <v>0</v>
      </c>
      <c r="F119" s="45">
        <v>7.02</v>
      </c>
      <c r="G119" s="44">
        <v>28.46</v>
      </c>
      <c r="H119" s="38">
        <v>493</v>
      </c>
    </row>
    <row r="120" spans="1:8" s="6" customFormat="1" x14ac:dyDescent="0.2">
      <c r="A120" s="88" t="s">
        <v>17</v>
      </c>
      <c r="B120" s="103"/>
      <c r="C120" s="15">
        <f>SUM(C117:C119)</f>
        <v>550</v>
      </c>
      <c r="D120" s="65">
        <f>SUM(D117:D119)</f>
        <v>18.72</v>
      </c>
      <c r="E120" s="65">
        <f>SUM(E117:E119)</f>
        <v>16.450000000000003</v>
      </c>
      <c r="F120" s="65">
        <f>SUM(F117:F119)</f>
        <v>95.2</v>
      </c>
      <c r="G120" s="65">
        <f>SUM(G117:G119)</f>
        <v>664.08</v>
      </c>
      <c r="H120" s="33"/>
    </row>
    <row r="121" spans="1:8" ht="25.5" x14ac:dyDescent="0.2">
      <c r="A121" s="88" t="s">
        <v>18</v>
      </c>
      <c r="B121" s="14" t="s">
        <v>39</v>
      </c>
      <c r="C121" s="37">
        <v>250</v>
      </c>
      <c r="D121" s="45">
        <v>5.62</v>
      </c>
      <c r="E121" s="45">
        <v>8.18</v>
      </c>
      <c r="F121" s="45">
        <v>21.6</v>
      </c>
      <c r="G121" s="44">
        <v>232.79</v>
      </c>
      <c r="H121" s="32" t="s">
        <v>38</v>
      </c>
    </row>
    <row r="122" spans="1:8" x14ac:dyDescent="0.2">
      <c r="A122" s="88"/>
      <c r="B122" s="14" t="s">
        <v>67</v>
      </c>
      <c r="C122" s="37" t="s">
        <v>85</v>
      </c>
      <c r="D122" s="45">
        <v>13.17</v>
      </c>
      <c r="E122" s="45">
        <v>13.04</v>
      </c>
      <c r="F122" s="45">
        <f>14.4+1.07</f>
        <v>15.47</v>
      </c>
      <c r="G122" s="45">
        <v>212.13</v>
      </c>
      <c r="H122" s="32" t="s">
        <v>66</v>
      </c>
    </row>
    <row r="123" spans="1:8" x14ac:dyDescent="0.2">
      <c r="A123" s="88"/>
      <c r="B123" s="14" t="s">
        <v>68</v>
      </c>
      <c r="C123" s="37">
        <v>180</v>
      </c>
      <c r="D123" s="45">
        <v>10.37</v>
      </c>
      <c r="E123" s="45">
        <v>9.5</v>
      </c>
      <c r="F123" s="45">
        <v>46.62</v>
      </c>
      <c r="G123" s="44">
        <v>270.81</v>
      </c>
      <c r="H123" s="38">
        <v>237</v>
      </c>
    </row>
    <row r="124" spans="1:8" x14ac:dyDescent="0.2">
      <c r="A124" s="88"/>
      <c r="B124" s="14" t="s">
        <v>34</v>
      </c>
      <c r="C124" s="37">
        <v>200</v>
      </c>
      <c r="D124" s="45">
        <v>1.92</v>
      </c>
      <c r="E124" s="45">
        <v>0.12</v>
      </c>
      <c r="F124" s="45">
        <v>25.86</v>
      </c>
      <c r="G124" s="44">
        <v>112.36</v>
      </c>
      <c r="H124" s="32" t="s">
        <v>33</v>
      </c>
    </row>
    <row r="125" spans="1:8" x14ac:dyDescent="0.2">
      <c r="A125" s="88"/>
      <c r="B125" s="14" t="s">
        <v>23</v>
      </c>
      <c r="C125" s="37">
        <v>30</v>
      </c>
      <c r="D125" s="45">
        <v>2.37</v>
      </c>
      <c r="E125" s="45">
        <v>0.3</v>
      </c>
      <c r="F125" s="45">
        <v>14.76</v>
      </c>
      <c r="G125" s="44">
        <v>70.5</v>
      </c>
      <c r="H125" s="38">
        <v>108</v>
      </c>
    </row>
    <row r="126" spans="1:8" x14ac:dyDescent="0.2">
      <c r="A126" s="88"/>
      <c r="B126" s="14" t="s">
        <v>22</v>
      </c>
      <c r="C126" s="37">
        <v>30</v>
      </c>
      <c r="D126" s="45">
        <v>1.98</v>
      </c>
      <c r="E126" s="45">
        <v>0.36</v>
      </c>
      <c r="F126" s="45">
        <v>10.02</v>
      </c>
      <c r="G126" s="44">
        <v>52.2</v>
      </c>
      <c r="H126" s="38">
        <v>109</v>
      </c>
    </row>
    <row r="127" spans="1:8" s="6" customFormat="1" x14ac:dyDescent="0.2">
      <c r="A127" s="88" t="s">
        <v>24</v>
      </c>
      <c r="B127" s="103"/>
      <c r="C127" s="15">
        <f>SUM(C123:C126)+C121+100+20</f>
        <v>810</v>
      </c>
      <c r="D127" s="66">
        <f>SUM(D121:D126)</f>
        <v>35.429999999999993</v>
      </c>
      <c r="E127" s="66">
        <f>SUM(E121:E126)</f>
        <v>31.5</v>
      </c>
      <c r="F127" s="66">
        <f>SUM(F121:F126)</f>
        <v>134.33000000000001</v>
      </c>
      <c r="G127" s="66">
        <f>SUM(G121:G126)</f>
        <v>950.79000000000008</v>
      </c>
      <c r="H127" s="33"/>
    </row>
    <row r="128" spans="1:8" s="6" customFormat="1" ht="13.5" thickBot="1" x14ac:dyDescent="0.25">
      <c r="A128" s="106" t="s">
        <v>25</v>
      </c>
      <c r="B128" s="107"/>
      <c r="C128" s="16">
        <f>C127+C120</f>
        <v>1360</v>
      </c>
      <c r="D128" s="16">
        <f t="shared" ref="D128:G128" si="12">D127+D120</f>
        <v>54.149999999999991</v>
      </c>
      <c r="E128" s="16">
        <f t="shared" si="12"/>
        <v>47.95</v>
      </c>
      <c r="F128" s="16">
        <f t="shared" si="12"/>
        <v>229.53000000000003</v>
      </c>
      <c r="G128" s="16">
        <f t="shared" si="12"/>
        <v>1614.8700000000001</v>
      </c>
      <c r="H128" s="34"/>
    </row>
    <row r="129" spans="1:8" s="6" customFormat="1" x14ac:dyDescent="0.2">
      <c r="A129" s="108" t="s">
        <v>72</v>
      </c>
      <c r="B129" s="109"/>
      <c r="C129" s="109"/>
      <c r="D129" s="109"/>
      <c r="E129" s="109"/>
      <c r="F129" s="109"/>
      <c r="G129" s="109"/>
      <c r="H129" s="110"/>
    </row>
    <row r="130" spans="1:8" x14ac:dyDescent="0.2">
      <c r="A130" s="129" t="s">
        <v>13</v>
      </c>
      <c r="B130" s="83" t="s">
        <v>45</v>
      </c>
      <c r="C130" s="84">
        <v>250</v>
      </c>
      <c r="D130" s="45">
        <v>8.9499999999999993</v>
      </c>
      <c r="E130" s="45">
        <v>19.25</v>
      </c>
      <c r="F130" s="45">
        <v>36</v>
      </c>
      <c r="G130" s="44">
        <v>364.87</v>
      </c>
      <c r="H130" s="85">
        <v>266</v>
      </c>
    </row>
    <row r="131" spans="1:8" x14ac:dyDescent="0.2">
      <c r="A131" s="129"/>
      <c r="B131" s="83" t="s">
        <v>115</v>
      </c>
      <c r="C131" s="44">
        <v>100</v>
      </c>
      <c r="D131" s="45">
        <v>0.4</v>
      </c>
      <c r="E131" s="45">
        <v>0.4</v>
      </c>
      <c r="F131" s="45">
        <v>9.8000000000000007</v>
      </c>
      <c r="G131" s="45">
        <v>47</v>
      </c>
      <c r="H131" s="85">
        <v>112</v>
      </c>
    </row>
    <row r="132" spans="1:8" x14ac:dyDescent="0.2">
      <c r="A132" s="129"/>
      <c r="B132" s="83" t="s">
        <v>29</v>
      </c>
      <c r="C132" s="84">
        <v>200</v>
      </c>
      <c r="D132" s="45">
        <v>0.26</v>
      </c>
      <c r="E132" s="45">
        <v>0</v>
      </c>
      <c r="F132" s="45">
        <v>7.24</v>
      </c>
      <c r="G132" s="44">
        <v>30.84</v>
      </c>
      <c r="H132" s="85">
        <v>494</v>
      </c>
    </row>
    <row r="133" spans="1:8" s="6" customFormat="1" x14ac:dyDescent="0.2">
      <c r="A133" s="129" t="s">
        <v>17</v>
      </c>
      <c r="B133" s="130"/>
      <c r="C133" s="65">
        <f>SUM(C130:C132)</f>
        <v>550</v>
      </c>
      <c r="D133" s="65">
        <f>SUM(D130:D132)</f>
        <v>9.61</v>
      </c>
      <c r="E133" s="65">
        <f>SUM(E130:E132)</f>
        <v>19.649999999999999</v>
      </c>
      <c r="F133" s="65">
        <f>SUM(F130:F132)</f>
        <v>53.04</v>
      </c>
      <c r="G133" s="65">
        <f>SUM(G130:G132)</f>
        <v>442.71</v>
      </c>
      <c r="H133" s="87"/>
    </row>
    <row r="134" spans="1:8" ht="25.5" x14ac:dyDescent="0.2">
      <c r="A134" s="88" t="s">
        <v>18</v>
      </c>
      <c r="B134" s="14" t="s">
        <v>47</v>
      </c>
      <c r="C134" s="37">
        <v>250</v>
      </c>
      <c r="D134" s="45">
        <v>2.8</v>
      </c>
      <c r="E134" s="45">
        <v>7.78</v>
      </c>
      <c r="F134" s="45">
        <v>9.25</v>
      </c>
      <c r="G134" s="44">
        <v>96.58</v>
      </c>
      <c r="H134" s="32" t="s">
        <v>46</v>
      </c>
    </row>
    <row r="135" spans="1:8" x14ac:dyDescent="0.2">
      <c r="A135" s="88"/>
      <c r="B135" s="14" t="s">
        <v>71</v>
      </c>
      <c r="C135" s="37" t="s">
        <v>85</v>
      </c>
      <c r="D135" s="45">
        <v>25.84</v>
      </c>
      <c r="E135" s="45">
        <v>22.53</v>
      </c>
      <c r="F135" s="45">
        <f>10.86+1.07</f>
        <v>11.93</v>
      </c>
      <c r="G135" s="45">
        <v>230.98</v>
      </c>
      <c r="H135" s="32" t="s">
        <v>70</v>
      </c>
    </row>
    <row r="136" spans="1:8" x14ac:dyDescent="0.2">
      <c r="A136" s="88"/>
      <c r="B136" s="14" t="s">
        <v>32</v>
      </c>
      <c r="C136" s="37">
        <v>180</v>
      </c>
      <c r="D136" s="45">
        <v>9.1300000000000008</v>
      </c>
      <c r="E136" s="45">
        <v>7.7</v>
      </c>
      <c r="F136" s="45">
        <v>50.42</v>
      </c>
      <c r="G136" s="44">
        <v>362.22</v>
      </c>
      <c r="H136" s="38">
        <v>243</v>
      </c>
    </row>
    <row r="137" spans="1:8" x14ac:dyDescent="0.2">
      <c r="A137" s="88"/>
      <c r="B137" s="14" t="s">
        <v>21</v>
      </c>
      <c r="C137" s="37">
        <v>200</v>
      </c>
      <c r="D137" s="45">
        <v>0.08</v>
      </c>
      <c r="E137" s="45">
        <v>0</v>
      </c>
      <c r="F137" s="45">
        <v>10.62</v>
      </c>
      <c r="G137" s="44">
        <v>40.44</v>
      </c>
      <c r="H137" s="38">
        <v>508</v>
      </c>
    </row>
    <row r="138" spans="1:8" x14ac:dyDescent="0.2">
      <c r="A138" s="88"/>
      <c r="B138" s="14" t="s">
        <v>23</v>
      </c>
      <c r="C138" s="37">
        <v>30</v>
      </c>
      <c r="D138" s="45">
        <v>2.37</v>
      </c>
      <c r="E138" s="45">
        <v>0.3</v>
      </c>
      <c r="F138" s="45">
        <v>14.76</v>
      </c>
      <c r="G138" s="44">
        <v>70.5</v>
      </c>
      <c r="H138" s="38">
        <v>108</v>
      </c>
    </row>
    <row r="139" spans="1:8" x14ac:dyDescent="0.2">
      <c r="A139" s="88"/>
      <c r="B139" s="14" t="s">
        <v>22</v>
      </c>
      <c r="C139" s="37">
        <v>30</v>
      </c>
      <c r="D139" s="45">
        <v>1.98</v>
      </c>
      <c r="E139" s="45">
        <v>0.36</v>
      </c>
      <c r="F139" s="45">
        <v>10.02</v>
      </c>
      <c r="G139" s="44">
        <v>52.2</v>
      </c>
      <c r="H139" s="38">
        <v>109</v>
      </c>
    </row>
    <row r="140" spans="1:8" s="6" customFormat="1" x14ac:dyDescent="0.2">
      <c r="A140" s="88" t="s">
        <v>24</v>
      </c>
      <c r="B140" s="103"/>
      <c r="C140" s="15">
        <f>SUM(C136:C139)+C134+100+20</f>
        <v>810</v>
      </c>
      <c r="D140" s="66">
        <f>SUM(D134:D139)</f>
        <v>42.199999999999996</v>
      </c>
      <c r="E140" s="66">
        <f>SUM(E134:E139)</f>
        <v>38.67</v>
      </c>
      <c r="F140" s="66">
        <f>SUM(F134:F139)</f>
        <v>107</v>
      </c>
      <c r="G140" s="66">
        <f>SUM(G134:G139)</f>
        <v>852.92000000000007</v>
      </c>
      <c r="H140" s="33"/>
    </row>
    <row r="141" spans="1:8" s="6" customFormat="1" ht="13.5" thickBot="1" x14ac:dyDescent="0.25">
      <c r="A141" s="106" t="s">
        <v>25</v>
      </c>
      <c r="B141" s="107"/>
      <c r="C141" s="16">
        <f>C140+C133</f>
        <v>1360</v>
      </c>
      <c r="D141" s="16">
        <f t="shared" ref="D141:G141" si="13">D140+D133</f>
        <v>51.809999999999995</v>
      </c>
      <c r="E141" s="16">
        <f t="shared" si="13"/>
        <v>58.32</v>
      </c>
      <c r="F141" s="16">
        <f t="shared" si="13"/>
        <v>160.04</v>
      </c>
      <c r="G141" s="16">
        <f t="shared" si="13"/>
        <v>1295.6300000000001</v>
      </c>
      <c r="H141" s="34"/>
    </row>
    <row r="142" spans="1:8" s="6" customFormat="1" x14ac:dyDescent="0.2">
      <c r="A142" s="108" t="s">
        <v>110</v>
      </c>
      <c r="B142" s="109"/>
      <c r="C142" s="109"/>
      <c r="D142" s="109"/>
      <c r="E142" s="109"/>
      <c r="F142" s="109"/>
      <c r="G142" s="109"/>
      <c r="H142" s="110"/>
    </row>
    <row r="143" spans="1:8" x14ac:dyDescent="0.2">
      <c r="A143" s="88" t="s">
        <v>13</v>
      </c>
      <c r="B143" s="14" t="s">
        <v>73</v>
      </c>
      <c r="C143" s="37">
        <v>250</v>
      </c>
      <c r="D143" s="45">
        <v>10.87</v>
      </c>
      <c r="E143" s="45">
        <v>19.55</v>
      </c>
      <c r="F143" s="45">
        <v>63.35</v>
      </c>
      <c r="G143" s="44">
        <v>300.81</v>
      </c>
      <c r="H143" s="38">
        <v>296</v>
      </c>
    </row>
    <row r="144" spans="1:8" x14ac:dyDescent="0.2">
      <c r="A144" s="88"/>
      <c r="B144" s="14" t="s">
        <v>15</v>
      </c>
      <c r="C144" s="37">
        <v>100</v>
      </c>
      <c r="D144" s="45">
        <v>7.63</v>
      </c>
      <c r="E144" s="45">
        <v>6.47</v>
      </c>
      <c r="F144" s="45">
        <v>40</v>
      </c>
      <c r="G144" s="44">
        <v>276.37</v>
      </c>
      <c r="H144" s="38">
        <v>574</v>
      </c>
    </row>
    <row r="145" spans="1:8" x14ac:dyDescent="0.2">
      <c r="A145" s="88"/>
      <c r="B145" s="14" t="s">
        <v>16</v>
      </c>
      <c r="C145" s="37">
        <v>200</v>
      </c>
      <c r="D145" s="45">
        <v>0.2</v>
      </c>
      <c r="E145" s="45">
        <v>0</v>
      </c>
      <c r="F145" s="45">
        <v>7.02</v>
      </c>
      <c r="G145" s="44">
        <v>28.46</v>
      </c>
      <c r="H145" s="38">
        <v>493</v>
      </c>
    </row>
    <row r="146" spans="1:8" s="6" customFormat="1" x14ac:dyDescent="0.2">
      <c r="A146" s="88" t="s">
        <v>17</v>
      </c>
      <c r="B146" s="103"/>
      <c r="C146" s="15">
        <f>SUM(C143:C145)</f>
        <v>550</v>
      </c>
      <c r="D146" s="65">
        <f>SUM(D143:D145)</f>
        <v>18.7</v>
      </c>
      <c r="E146" s="65">
        <f>SUM(E143:E145)</f>
        <v>26.02</v>
      </c>
      <c r="F146" s="65">
        <f>SUM(F143:F145)</f>
        <v>110.36999999999999</v>
      </c>
      <c r="G146" s="65">
        <f>SUM(G143:G145)</f>
        <v>605.6400000000001</v>
      </c>
      <c r="H146" s="33"/>
    </row>
    <row r="147" spans="1:8" ht="25.5" x14ac:dyDescent="0.2">
      <c r="A147" s="88" t="s">
        <v>18</v>
      </c>
      <c r="B147" s="14" t="s">
        <v>54</v>
      </c>
      <c r="C147" s="37">
        <v>250</v>
      </c>
      <c r="D147" s="45">
        <v>3.08</v>
      </c>
      <c r="E147" s="45">
        <v>9.1999999999999993</v>
      </c>
      <c r="F147" s="45">
        <v>17.420000000000002</v>
      </c>
      <c r="G147" s="44">
        <v>194.55</v>
      </c>
      <c r="H147" s="32" t="s">
        <v>53</v>
      </c>
    </row>
    <row r="148" spans="1:8" x14ac:dyDescent="0.2">
      <c r="A148" s="88"/>
      <c r="B148" s="14" t="s">
        <v>31</v>
      </c>
      <c r="C148" s="37">
        <v>100</v>
      </c>
      <c r="D148" s="45">
        <v>13.37</v>
      </c>
      <c r="E148" s="45">
        <v>12.94</v>
      </c>
      <c r="F148" s="45">
        <v>13.44</v>
      </c>
      <c r="G148" s="44">
        <v>218.33</v>
      </c>
      <c r="H148" s="38">
        <v>405</v>
      </c>
    </row>
    <row r="149" spans="1:8" x14ac:dyDescent="0.2">
      <c r="A149" s="88"/>
      <c r="B149" s="14" t="s">
        <v>75</v>
      </c>
      <c r="C149" s="37">
        <v>180</v>
      </c>
      <c r="D149" s="45">
        <v>2.97</v>
      </c>
      <c r="E149" s="45">
        <v>14.08</v>
      </c>
      <c r="F149" s="45">
        <v>43.48</v>
      </c>
      <c r="G149" s="44">
        <v>261.85000000000002</v>
      </c>
      <c r="H149" s="32" t="s">
        <v>74</v>
      </c>
    </row>
    <row r="150" spans="1:8" x14ac:dyDescent="0.2">
      <c r="A150" s="88"/>
      <c r="B150" s="14" t="s">
        <v>43</v>
      </c>
      <c r="C150" s="37">
        <v>200</v>
      </c>
      <c r="D150" s="45">
        <v>0.32</v>
      </c>
      <c r="E150" s="45">
        <v>0.14000000000000001</v>
      </c>
      <c r="F150" s="45">
        <v>11.46</v>
      </c>
      <c r="G150" s="44">
        <v>48.32</v>
      </c>
      <c r="H150" s="38">
        <v>519</v>
      </c>
    </row>
    <row r="151" spans="1:8" x14ac:dyDescent="0.2">
      <c r="A151" s="88"/>
      <c r="B151" s="14" t="s">
        <v>23</v>
      </c>
      <c r="C151" s="37">
        <v>30</v>
      </c>
      <c r="D151" s="45">
        <v>2.37</v>
      </c>
      <c r="E151" s="45">
        <v>0.3</v>
      </c>
      <c r="F151" s="45">
        <v>14.76</v>
      </c>
      <c r="G151" s="44">
        <v>70.5</v>
      </c>
      <c r="H151" s="38">
        <v>108</v>
      </c>
    </row>
    <row r="152" spans="1:8" x14ac:dyDescent="0.2">
      <c r="A152" s="88"/>
      <c r="B152" s="14" t="s">
        <v>22</v>
      </c>
      <c r="C152" s="37">
        <v>30</v>
      </c>
      <c r="D152" s="45">
        <v>1.98</v>
      </c>
      <c r="E152" s="45">
        <v>0.36</v>
      </c>
      <c r="F152" s="45">
        <v>10.02</v>
      </c>
      <c r="G152" s="44">
        <v>52.2</v>
      </c>
      <c r="H152" s="38">
        <v>109</v>
      </c>
    </row>
    <row r="153" spans="1:8" s="6" customFormat="1" ht="13.5" thickBot="1" x14ac:dyDescent="0.25">
      <c r="A153" s="88" t="s">
        <v>24</v>
      </c>
      <c r="B153" s="103"/>
      <c r="C153" s="15">
        <f>SUM(C147:C152)</f>
        <v>790</v>
      </c>
      <c r="D153" s="65">
        <f>SUM(D147:D152)</f>
        <v>24.09</v>
      </c>
      <c r="E153" s="65">
        <f>SUM(E147:E152)</f>
        <v>37.019999999999996</v>
      </c>
      <c r="F153" s="65">
        <f>SUM(F147:F152)</f>
        <v>110.58000000000001</v>
      </c>
      <c r="G153" s="65">
        <f>SUM(G147:G152)</f>
        <v>845.75000000000011</v>
      </c>
      <c r="H153" s="33"/>
    </row>
    <row r="154" spans="1:8" s="6" customFormat="1" ht="13.5" thickBot="1" x14ac:dyDescent="0.25">
      <c r="A154" s="108" t="s">
        <v>25</v>
      </c>
      <c r="B154" s="109"/>
      <c r="C154" s="23">
        <f>C153+C146</f>
        <v>1340</v>
      </c>
      <c r="D154" s="23">
        <f t="shared" ref="D154:G154" si="14">D153+D146</f>
        <v>42.79</v>
      </c>
      <c r="E154" s="23">
        <f t="shared" si="14"/>
        <v>63.039999999999992</v>
      </c>
      <c r="F154" s="23">
        <f t="shared" si="14"/>
        <v>220.95</v>
      </c>
      <c r="G154" s="23">
        <f t="shared" si="14"/>
        <v>1451.3900000000003</v>
      </c>
      <c r="H154" s="35"/>
    </row>
    <row r="155" spans="1:8" s="6" customFormat="1" x14ac:dyDescent="0.2">
      <c r="A155" s="108" t="s">
        <v>111</v>
      </c>
      <c r="B155" s="109"/>
      <c r="C155" s="109"/>
      <c r="D155" s="109"/>
      <c r="E155" s="109"/>
      <c r="F155" s="109"/>
      <c r="G155" s="109"/>
      <c r="H155" s="110"/>
    </row>
    <row r="156" spans="1:8" s="6" customFormat="1" x14ac:dyDescent="0.2">
      <c r="A156" s="88" t="s">
        <v>13</v>
      </c>
      <c r="B156" s="14" t="s">
        <v>106</v>
      </c>
      <c r="C156" s="37">
        <v>250</v>
      </c>
      <c r="D156" s="72">
        <v>5.55</v>
      </c>
      <c r="E156" s="45">
        <v>14.1</v>
      </c>
      <c r="F156" s="72">
        <v>19.2</v>
      </c>
      <c r="G156" s="73">
        <v>206.22</v>
      </c>
      <c r="H156" s="38">
        <v>423</v>
      </c>
    </row>
    <row r="157" spans="1:8" s="6" customFormat="1" x14ac:dyDescent="0.2">
      <c r="A157" s="88"/>
      <c r="B157" s="14" t="s">
        <v>37</v>
      </c>
      <c r="C157" s="37">
        <v>100</v>
      </c>
      <c r="D157" s="72">
        <v>7.83</v>
      </c>
      <c r="E157" s="72">
        <v>2.72</v>
      </c>
      <c r="F157" s="72">
        <v>54.19</v>
      </c>
      <c r="G157" s="73">
        <v>276.61</v>
      </c>
      <c r="H157" s="38">
        <v>270</v>
      </c>
    </row>
    <row r="158" spans="1:8" s="6" customFormat="1" x14ac:dyDescent="0.2">
      <c r="A158" s="88"/>
      <c r="B158" s="14" t="s">
        <v>29</v>
      </c>
      <c r="C158" s="37">
        <v>200</v>
      </c>
      <c r="D158" s="72">
        <v>0.26</v>
      </c>
      <c r="E158" s="72">
        <v>0</v>
      </c>
      <c r="F158" s="72">
        <v>7.24</v>
      </c>
      <c r="G158" s="73">
        <v>30.84</v>
      </c>
      <c r="H158" s="38">
        <v>494</v>
      </c>
    </row>
    <row r="159" spans="1:8" s="6" customFormat="1" x14ac:dyDescent="0.2">
      <c r="A159" s="88" t="s">
        <v>17</v>
      </c>
      <c r="B159" s="103"/>
      <c r="C159" s="15">
        <f>SUM(C156:C158)</f>
        <v>550</v>
      </c>
      <c r="D159" s="15">
        <f t="shared" ref="D159:G159" si="15">SUM(D156:D158)</f>
        <v>13.639999999999999</v>
      </c>
      <c r="E159" s="15">
        <f t="shared" si="15"/>
        <v>16.82</v>
      </c>
      <c r="F159" s="15">
        <f t="shared" si="15"/>
        <v>80.63</v>
      </c>
      <c r="G159" s="15">
        <f t="shared" si="15"/>
        <v>513.67000000000007</v>
      </c>
      <c r="H159" s="33"/>
    </row>
    <row r="160" spans="1:8" s="6" customFormat="1" ht="21" customHeight="1" x14ac:dyDescent="0.2">
      <c r="A160" s="88" t="s">
        <v>18</v>
      </c>
      <c r="B160" s="14" t="s">
        <v>112</v>
      </c>
      <c r="C160" s="37">
        <v>250</v>
      </c>
      <c r="D160" s="72">
        <v>3.12</v>
      </c>
      <c r="E160" s="72">
        <v>2.8</v>
      </c>
      <c r="F160" s="72">
        <v>21.18</v>
      </c>
      <c r="G160" s="73">
        <v>123.25</v>
      </c>
      <c r="H160" s="32" t="s">
        <v>108</v>
      </c>
    </row>
    <row r="161" spans="1:8" s="6" customFormat="1" ht="17.25" customHeight="1" x14ac:dyDescent="0.2">
      <c r="A161" s="88"/>
      <c r="B161" s="14" t="s">
        <v>113</v>
      </c>
      <c r="C161" s="37">
        <v>100</v>
      </c>
      <c r="D161" s="72">
        <v>10.25</v>
      </c>
      <c r="E161" s="72">
        <v>2.95</v>
      </c>
      <c r="F161" s="72">
        <v>2.14</v>
      </c>
      <c r="G161" s="73">
        <v>76.650000000000006</v>
      </c>
      <c r="H161" s="38">
        <v>343</v>
      </c>
    </row>
    <row r="162" spans="1:8" s="6" customFormat="1" x14ac:dyDescent="0.2">
      <c r="A162" s="88"/>
      <c r="B162" s="14" t="s">
        <v>50</v>
      </c>
      <c r="C162" s="37">
        <v>180</v>
      </c>
      <c r="D162" s="72">
        <v>4.6399999999999997</v>
      </c>
      <c r="E162" s="72">
        <v>5.63</v>
      </c>
      <c r="F162" s="72">
        <v>48.1</v>
      </c>
      <c r="G162" s="73">
        <v>261.63</v>
      </c>
      <c r="H162" s="38">
        <v>414</v>
      </c>
    </row>
    <row r="163" spans="1:8" s="6" customFormat="1" x14ac:dyDescent="0.2">
      <c r="A163" s="88"/>
      <c r="B163" s="14" t="s">
        <v>34</v>
      </c>
      <c r="C163" s="37">
        <v>200</v>
      </c>
      <c r="D163" s="72">
        <v>1.92</v>
      </c>
      <c r="E163" s="72">
        <v>0.12</v>
      </c>
      <c r="F163" s="72">
        <v>25.86</v>
      </c>
      <c r="G163" s="73">
        <v>112.36</v>
      </c>
      <c r="H163" s="32" t="s">
        <v>33</v>
      </c>
    </row>
    <row r="164" spans="1:8" s="6" customFormat="1" x14ac:dyDescent="0.2">
      <c r="A164" s="88"/>
      <c r="B164" s="14" t="s">
        <v>23</v>
      </c>
      <c r="C164" s="37">
        <v>30</v>
      </c>
      <c r="D164" s="72">
        <v>2.37</v>
      </c>
      <c r="E164" s="72">
        <v>0.3</v>
      </c>
      <c r="F164" s="72">
        <v>14.76</v>
      </c>
      <c r="G164" s="73">
        <v>70.5</v>
      </c>
      <c r="H164" s="38">
        <v>108</v>
      </c>
    </row>
    <row r="165" spans="1:8" s="6" customFormat="1" x14ac:dyDescent="0.2">
      <c r="A165" s="88"/>
      <c r="B165" s="14" t="s">
        <v>22</v>
      </c>
      <c r="C165" s="37">
        <v>30</v>
      </c>
      <c r="D165" s="72">
        <v>1.98</v>
      </c>
      <c r="E165" s="72">
        <v>0.36</v>
      </c>
      <c r="F165" s="72">
        <v>10.02</v>
      </c>
      <c r="G165" s="73">
        <v>52.2</v>
      </c>
      <c r="H165" s="38">
        <v>109</v>
      </c>
    </row>
    <row r="166" spans="1:8" s="6" customFormat="1" x14ac:dyDescent="0.2">
      <c r="A166" s="88" t="s">
        <v>24</v>
      </c>
      <c r="B166" s="103"/>
      <c r="C166" s="15">
        <f>SUM(C160:C165)</f>
        <v>790</v>
      </c>
      <c r="D166" s="15">
        <f t="shared" ref="D166:G166" si="16">SUM(D160:D165)</f>
        <v>24.28</v>
      </c>
      <c r="E166" s="15">
        <f t="shared" si="16"/>
        <v>12.159999999999998</v>
      </c>
      <c r="F166" s="15">
        <f t="shared" si="16"/>
        <v>122.06</v>
      </c>
      <c r="G166" s="15">
        <f t="shared" si="16"/>
        <v>696.59</v>
      </c>
      <c r="H166" s="33"/>
    </row>
    <row r="167" spans="1:8" s="6" customFormat="1" ht="13.5" thickBot="1" x14ac:dyDescent="0.25">
      <c r="A167" s="121" t="s">
        <v>25</v>
      </c>
      <c r="B167" s="122"/>
      <c r="C167" s="17">
        <f>C159+C166</f>
        <v>1340</v>
      </c>
      <c r="D167" s="17">
        <f t="shared" ref="D167:G167" si="17">D159+D166</f>
        <v>37.92</v>
      </c>
      <c r="E167" s="17">
        <f t="shared" si="17"/>
        <v>28.979999999999997</v>
      </c>
      <c r="F167" s="17">
        <f t="shared" si="17"/>
        <v>202.69</v>
      </c>
      <c r="G167" s="17">
        <f t="shared" si="17"/>
        <v>1210.2600000000002</v>
      </c>
      <c r="H167" s="36"/>
    </row>
    <row r="168" spans="1:8" s="6" customFormat="1" x14ac:dyDescent="0.2">
      <c r="A168" s="115" t="s">
        <v>76</v>
      </c>
      <c r="B168" s="131"/>
      <c r="C168" s="78">
        <f>C167+C154+C141+C128+C115+C103+C90+C77+C65+C52+C39+C26</f>
        <v>16180</v>
      </c>
      <c r="D168" s="79">
        <f>D154+D141+D128+D115+D103+D77+D65+D52+D39+D26</f>
        <v>469.38</v>
      </c>
      <c r="E168" s="79">
        <f>E154+E141+E128+E115+E103+E77+E65+E52+E39+E26</f>
        <v>519.28</v>
      </c>
      <c r="F168" s="79">
        <f>F154+F141+F128+F115+F103+F77+F65+F52+F39+F26</f>
        <v>2021.7800000000002</v>
      </c>
      <c r="G168" s="79">
        <f>G154+G141+G128+G115+G103+G77+G65+G52+G39+G26</f>
        <v>14300.289999999999</v>
      </c>
      <c r="H168" s="71"/>
    </row>
    <row r="169" spans="1:8" s="6" customFormat="1" ht="13.5" thickBot="1" x14ac:dyDescent="0.25">
      <c r="A169" s="121" t="s">
        <v>77</v>
      </c>
      <c r="B169" s="122"/>
      <c r="C169" s="80">
        <f>C168/12</f>
        <v>1348.3333333333333</v>
      </c>
      <c r="D169" s="81">
        <f>D168/10</f>
        <v>46.938000000000002</v>
      </c>
      <c r="E169" s="81">
        <f>E168/10</f>
        <v>51.927999999999997</v>
      </c>
      <c r="F169" s="81">
        <f>F168/10</f>
        <v>202.17800000000003</v>
      </c>
      <c r="G169" s="81">
        <f>G168/10</f>
        <v>1430.029</v>
      </c>
      <c r="H169" s="36"/>
    </row>
    <row r="170" spans="1:8" s="6" customFormat="1" ht="13.5" thickBot="1" x14ac:dyDescent="0.25">
      <c r="A170" s="74"/>
      <c r="B170" s="74"/>
      <c r="C170" s="75"/>
      <c r="D170" s="52"/>
      <c r="E170" s="52"/>
      <c r="F170" s="52"/>
      <c r="G170" s="52"/>
      <c r="H170" s="75"/>
    </row>
    <row r="171" spans="1:8" s="22" customFormat="1" ht="30" customHeight="1" x14ac:dyDescent="0.2">
      <c r="A171" s="76"/>
      <c r="B171" s="77" t="s">
        <v>114</v>
      </c>
      <c r="C171" s="40" t="s">
        <v>87</v>
      </c>
      <c r="D171" s="41" t="s">
        <v>7</v>
      </c>
      <c r="E171" s="41" t="s">
        <v>8</v>
      </c>
      <c r="F171" s="41" t="s">
        <v>9</v>
      </c>
      <c r="G171" s="42" t="s">
        <v>6</v>
      </c>
      <c r="H171" s="21"/>
    </row>
    <row r="172" spans="1:8" x14ac:dyDescent="0.2">
      <c r="B172" s="53" t="s">
        <v>103</v>
      </c>
      <c r="C172" s="45">
        <f>(C159+C146+C133+C120+C108+C95+C82+C70+C57+C44+C31+C19)/12</f>
        <v>550</v>
      </c>
      <c r="D172" s="45">
        <f t="shared" ref="D172:F172" si="18">(D159+D146+D133+D120+D108+D95+D82+D70+D57+D44+D31+D19)/12</f>
        <v>18.324999999999999</v>
      </c>
      <c r="E172" s="45">
        <f t="shared" si="18"/>
        <v>18.971666666666664</v>
      </c>
      <c r="F172" s="45">
        <f t="shared" si="18"/>
        <v>84.710000000000008</v>
      </c>
      <c r="G172" s="45">
        <f>(G159+G146+G133+G120+G108+G95+G82+G70+G57+G44+G31+G19)/12</f>
        <v>590.28666666666686</v>
      </c>
    </row>
    <row r="173" spans="1:8" x14ac:dyDescent="0.2">
      <c r="B173" s="53" t="s">
        <v>104</v>
      </c>
      <c r="C173" s="45">
        <f>(C166+C153+C140+C127+C114+C102+C89+C76+C64+C51+C38+C25)/12</f>
        <v>798.33333333333337</v>
      </c>
      <c r="D173" s="45">
        <f t="shared" ref="D173:G173" si="19">(D166+D153+D140+D127+D114+D102+D89+D76+D64+D51+D38+D25)/12</f>
        <v>28.16</v>
      </c>
      <c r="E173" s="45">
        <f t="shared" si="19"/>
        <v>30.132500000000004</v>
      </c>
      <c r="F173" s="45">
        <f t="shared" si="19"/>
        <v>116.51583333333333</v>
      </c>
      <c r="G173" s="45">
        <f t="shared" si="19"/>
        <v>804.20333333333349</v>
      </c>
    </row>
  </sheetData>
  <mergeCells count="81">
    <mergeCell ref="A146:B146"/>
    <mergeCell ref="A147:A152"/>
    <mergeCell ref="A153:B153"/>
    <mergeCell ref="A154:B154"/>
    <mergeCell ref="A168:B168"/>
    <mergeCell ref="A155:H155"/>
    <mergeCell ref="A169:B169"/>
    <mergeCell ref="A156:A158"/>
    <mergeCell ref="A159:B159"/>
    <mergeCell ref="A160:A165"/>
    <mergeCell ref="A166:B166"/>
    <mergeCell ref="A167:B167"/>
    <mergeCell ref="A142:H142"/>
    <mergeCell ref="A143:A145"/>
    <mergeCell ref="A129:H129"/>
    <mergeCell ref="A115:B115"/>
    <mergeCell ref="A116:H116"/>
    <mergeCell ref="A117:A119"/>
    <mergeCell ref="A120:B120"/>
    <mergeCell ref="A121:A126"/>
    <mergeCell ref="A127:B127"/>
    <mergeCell ref="A128:B128"/>
    <mergeCell ref="A130:A132"/>
    <mergeCell ref="A133:B133"/>
    <mergeCell ref="A134:A139"/>
    <mergeCell ref="A140:B140"/>
    <mergeCell ref="A141:B141"/>
    <mergeCell ref="A114:B114"/>
    <mergeCell ref="A92:A94"/>
    <mergeCell ref="A95:B95"/>
    <mergeCell ref="A96:A101"/>
    <mergeCell ref="A102:B102"/>
    <mergeCell ref="A103:B103"/>
    <mergeCell ref="A104:H104"/>
    <mergeCell ref="A105:A107"/>
    <mergeCell ref="A108:B108"/>
    <mergeCell ref="A109:A113"/>
    <mergeCell ref="A58:A63"/>
    <mergeCell ref="A91:H91"/>
    <mergeCell ref="A65:B65"/>
    <mergeCell ref="A66:H66"/>
    <mergeCell ref="A67:A69"/>
    <mergeCell ref="A70:B70"/>
    <mergeCell ref="A71:A75"/>
    <mergeCell ref="A76:B76"/>
    <mergeCell ref="A77:B77"/>
    <mergeCell ref="A78:H78"/>
    <mergeCell ref="A79:A81"/>
    <mergeCell ref="A82:B82"/>
    <mergeCell ref="A83:A88"/>
    <mergeCell ref="A89:B89"/>
    <mergeCell ref="A90:B90"/>
    <mergeCell ref="A64:B64"/>
    <mergeCell ref="A44:B44"/>
    <mergeCell ref="A45:A50"/>
    <mergeCell ref="A51:B51"/>
    <mergeCell ref="A52:B52"/>
    <mergeCell ref="A53:H53"/>
    <mergeCell ref="A54:A56"/>
    <mergeCell ref="A57:B57"/>
    <mergeCell ref="A13:A14"/>
    <mergeCell ref="B13:B14"/>
    <mergeCell ref="C13:C14"/>
    <mergeCell ref="A20:A24"/>
    <mergeCell ref="A39:B39"/>
    <mergeCell ref="A25:B25"/>
    <mergeCell ref="A26:B26"/>
    <mergeCell ref="A27:H27"/>
    <mergeCell ref="A28:A30"/>
    <mergeCell ref="A31:B31"/>
    <mergeCell ref="A32:A37"/>
    <mergeCell ref="A38:B38"/>
    <mergeCell ref="A40:H40"/>
    <mergeCell ref="A41:A43"/>
    <mergeCell ref="H13:H14"/>
    <mergeCell ref="A9:H9"/>
    <mergeCell ref="A15:H15"/>
    <mergeCell ref="A16:A18"/>
    <mergeCell ref="A19:B19"/>
    <mergeCell ref="G13:G14"/>
    <mergeCell ref="D13:F13"/>
  </mergeCells>
  <pageMargins left="0.7" right="0.7" top="0.75" bottom="0.75" header="0.3" footer="0.3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7-11 лет Летняя площадка</vt:lpstr>
      <vt:lpstr>12-18 лет Летняя площадка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Пользователь</cp:lastModifiedBy>
  <cp:lastPrinted>2023-05-22T08:44:00Z</cp:lastPrinted>
  <dcterms:created xsi:type="dcterms:W3CDTF">2010-09-29T09:10:17Z</dcterms:created>
  <dcterms:modified xsi:type="dcterms:W3CDTF">2023-05-22T08:45:56Z</dcterms:modified>
</cp:coreProperties>
</file>